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5"/>
  </bookViews>
  <sheets>
    <sheet name="收入执行情况" sheetId="1" r:id="rId1"/>
    <sheet name="支出执行情况" sheetId="2" r:id="rId2"/>
    <sheet name="结余执行情况" sheetId="3" r:id="rId3"/>
    <sheet name="收入预算" sheetId="4" r:id="rId4"/>
    <sheet name="支出预算" sheetId="5" r:id="rId5"/>
    <sheet name="结余预算" sheetId="6" r:id="rId6"/>
  </sheets>
  <definedNames>
    <definedName name="_xlnm.Print_Titles" localSheetId="0">'收入执行情况'!$1:$3</definedName>
    <definedName name="_xlnm.Print_Titles" localSheetId="1">'支出执行情况'!$1:$3</definedName>
    <definedName name="_xlnm.Print_Titles" localSheetId="3">'收入预算'!$1:$3</definedName>
    <definedName name="_xlnm.Print_Titles" localSheetId="4">'支出预算'!$1:$3</definedName>
  </definedNames>
  <calcPr fullCalcOnLoad="1"/>
</workbook>
</file>

<file path=xl/sharedStrings.xml><?xml version="1.0" encoding="utf-8"?>
<sst xmlns="http://schemas.openxmlformats.org/spreadsheetml/2006/main" count="154" uniqueCount="87">
  <si>
    <t>云和县本级2023年社会保险基金收入执行情况</t>
  </si>
  <si>
    <t>单位：万元</t>
  </si>
  <si>
    <t>项　　目</t>
  </si>
  <si>
    <t>2022年
决算数</t>
  </si>
  <si>
    <t>2023年
预算数</t>
  </si>
  <si>
    <t>2023年
预计执行数</t>
  </si>
  <si>
    <t>完成预算%</t>
  </si>
  <si>
    <t>比上年±%</t>
  </si>
  <si>
    <t>一、本级社会保险基金收入合计</t>
  </si>
  <si>
    <t xml:space="preserve">      其中：保险费收入</t>
  </si>
  <si>
    <t xml:space="preserve">            财政补贴收入</t>
  </si>
  <si>
    <t xml:space="preserve">            利息收入</t>
  </si>
  <si>
    <t xml:space="preserve">            委托投资收益</t>
  </si>
  <si>
    <t xml:space="preserve">            转移收入</t>
  </si>
  <si>
    <t xml:space="preserve">            其他社会保险基金收入</t>
  </si>
  <si>
    <t>（一）城乡居民基本养老保险基金收入</t>
  </si>
  <si>
    <t xml:space="preserve">            其他基本养老保险基金收入</t>
  </si>
  <si>
    <t>（二）机关事业单位基本养老保险基金收入</t>
  </si>
  <si>
    <t>（三）工伤保险基金收入</t>
  </si>
  <si>
    <t xml:space="preserve">            其他工伤保险基金收入</t>
  </si>
  <si>
    <t>（四）失业保险基金收入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</si>
  <si>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</si>
  <si>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</si>
  <si>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</si>
  <si>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转移收入</t>
  </si>
  <si>
    <t xml:space="preserve">          其他失业保险基金收入</t>
  </si>
  <si>
    <t>二、转移性收入</t>
  </si>
  <si>
    <t>上级补助收入</t>
  </si>
  <si>
    <t xml:space="preserve">    其中：工伤保险</t>
  </si>
  <si>
    <t xml:space="preserve">          失业保险</t>
  </si>
  <si>
    <t>收入合计</t>
  </si>
  <si>
    <t>云和县本级2023年社会保险基金支出执行情况</t>
  </si>
  <si>
    <t>项 　目</t>
  </si>
  <si>
    <t>完成预算
%</t>
  </si>
  <si>
    <t>比上年
+、-%</t>
  </si>
  <si>
    <t>一、本级社会保险基金支出合计</t>
  </si>
  <si>
    <t>　　  其中：社会保险待遇支出</t>
  </si>
  <si>
    <t xml:space="preserve">            转移支出</t>
  </si>
  <si>
    <t xml:space="preserve">            其他社会保险支出</t>
  </si>
  <si>
    <t>（一）城乡居民基本养老保险基金支出</t>
  </si>
  <si>
    <t>　　  其中：基础养老金支出</t>
  </si>
  <si>
    <t xml:space="preserve">           个人账户养老金支出</t>
  </si>
  <si>
    <t xml:space="preserve">           丧葬抚恤补助支出</t>
  </si>
  <si>
    <t xml:space="preserve">           其他城乡居民基本养老保险基金支出</t>
  </si>
  <si>
    <t>（二）机关事业单位基本养老保险基金支出</t>
  </si>
  <si>
    <t>　　  其中：基本养老金支出</t>
  </si>
  <si>
    <t xml:space="preserve">            其他基本养老保险基金支出</t>
  </si>
  <si>
    <t>（三）工伤保险基金支出</t>
  </si>
  <si>
    <t>　　  其中：工伤保险待遇</t>
  </si>
  <si>
    <t xml:space="preserve">            其他工伤保险基金支出</t>
  </si>
  <si>
    <t>（四）失业保险基金支出</t>
  </si>
  <si>
    <t>　　  其中：失业保险金</t>
  </si>
  <si>
    <t xml:space="preserve">            医疗保险费</t>
  </si>
  <si>
    <t xml:space="preserve">            丧葬抚恤补助</t>
  </si>
  <si>
    <t xml:space="preserve">            职业培训和职业介绍补贴</t>
  </si>
  <si>
    <t xml:space="preserve">            其他费用支出</t>
  </si>
  <si>
    <t xml:space="preserve">            稳定岗位补贴支出</t>
  </si>
  <si>
    <t xml:space="preserve">            职业技能提升补贴支出</t>
  </si>
  <si>
    <t xml:space="preserve">            其他失业保险基金支出</t>
  </si>
  <si>
    <t>二、转移性支出</t>
  </si>
  <si>
    <t>上解上级支出</t>
  </si>
  <si>
    <t xml:space="preserve">    其中：工伤保险基金支出</t>
  </si>
  <si>
    <t xml:space="preserve">          失业保险基金支出</t>
  </si>
  <si>
    <t>支出合计</t>
  </si>
  <si>
    <t>云和县本级2023年社会保险基金结余执行情况</t>
  </si>
  <si>
    <t>项       　目</t>
  </si>
  <si>
    <t>2023年预算数</t>
  </si>
  <si>
    <t>2023年预计执行数</t>
  </si>
  <si>
    <t>社会保险基金本年收支结余</t>
  </si>
  <si>
    <t>社会保险基金年末滚存结余</t>
  </si>
  <si>
    <t>一、城乡居民基本养老保险基金本年收支结余</t>
  </si>
  <si>
    <t>　　城乡居民基本养老保险基金年末滚存结余</t>
  </si>
  <si>
    <t>二、机关事业单位基本养老保险基金本年收支结余</t>
  </si>
  <si>
    <t>　　机关事业单位基本养老保险基金年末滚存结余</t>
  </si>
  <si>
    <t>三、工伤保险基金本年收支结余</t>
  </si>
  <si>
    <t>　　工伤保险基金年末滚存结余</t>
  </si>
  <si>
    <t>四、失业保险基金本年收支结余</t>
  </si>
  <si>
    <t>　　失业保险基金年末滚存结余</t>
  </si>
  <si>
    <t>云和县本级2024年社会保险基金收入预算（草案）</t>
  </si>
  <si>
    <t>项       目</t>
  </si>
  <si>
    <t>2024年预算数</t>
  </si>
  <si>
    <t>本级社会保险基金收入合计</t>
  </si>
  <si>
    <t>云和县本级2024年社会保险基金支出预算（草案）</t>
  </si>
  <si>
    <t>项      　目</t>
  </si>
  <si>
    <t>本级社会保险基金支出合计</t>
  </si>
  <si>
    <t>云和县本级2024年社会保险基金结余预算（草案）</t>
  </si>
  <si>
    <t>项　        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</si>
</sst>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0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8"/>
      <name val="宋体"/>
      <family val="0"/>
    </font>
    <font>
      <sz val="19"/>
      <name val="黑体"/>
      <family val="3"/>
    </font>
    <font>
      <b/>
      <sz val="23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8"/>
      <name val="宋体"/>
      <family val="0"/>
    </font>
    <font>
      <sz val="11"/>
      <color indexed="8"/>
      <name val="宋体"/>
      <family val="0"/>
    </font>
    <font>
      <b/>
      <sz val="11"/>
      <color indexed="58"/>
      <name val="宋体"/>
      <family val="0"/>
    </font>
    <font>
      <sz val="11"/>
      <color indexed="16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5"/>
      <color indexed="58"/>
      <name val="宋体"/>
      <family val="0"/>
    </font>
    <font>
      <b/>
      <sz val="11"/>
      <color indexed="8"/>
      <name val="宋体"/>
      <family val="0"/>
    </font>
    <font>
      <b/>
      <sz val="13"/>
      <color indexed="5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3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33" borderId="9" xfId="0" applyNumberFormat="1" applyFont="1" applyFill="1" applyBorder="1" applyAlignment="1" applyProtection="1">
      <alignment horizontal="right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horizontal="right"/>
      <protection/>
    </xf>
    <xf numFmtId="0" fontId="1" fillId="33" borderId="9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9" xfId="0" applyNumberFormat="1" applyFont="1" applyFill="1" applyBorder="1" applyAlignment="1" applyProtection="1">
      <alignment horizontal="right" vertical="center"/>
      <protection/>
    </xf>
    <xf numFmtId="177" fontId="1" fillId="33" borderId="10" xfId="0" applyNumberFormat="1" applyFont="1" applyFill="1" applyBorder="1" applyAlignment="1" applyProtection="1">
      <alignment horizontal="center" vertical="center"/>
      <protection/>
    </xf>
    <xf numFmtId="176" fontId="1" fillId="33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0E0E0"/>
      <rgbColor rgb="00666699"/>
      <rgbColor rgb="00ECE9D8"/>
      <rgbColor rgb="00FF0000"/>
      <rgbColor rgb="00FFBF00"/>
      <rgbColor rgb="002F6B55"/>
      <rgbColor rgb="00FF6F83"/>
      <rgbColor rgb="0000458B"/>
      <rgbColor rgb="009BD9AB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Zeros="0" workbookViewId="0" topLeftCell="A1">
      <pane ySplit="3" topLeftCell="A4" activePane="bottomLeft" state="frozen"/>
      <selection pane="bottomLeft" activeCell="A1" sqref="A1:F1"/>
    </sheetView>
  </sheetViews>
  <sheetFormatPr defaultColWidth="9.140625" defaultRowHeight="14.25" customHeight="1"/>
  <cols>
    <col min="1" max="1" width="45.7109375" style="3" customWidth="1"/>
    <col min="2" max="2" width="12.140625" style="12" customWidth="1"/>
    <col min="3" max="3" width="12.00390625" style="12" customWidth="1"/>
    <col min="4" max="4" width="15.00390625" style="13" customWidth="1"/>
    <col min="5" max="5" width="14.00390625" style="13" customWidth="1"/>
    <col min="6" max="6" width="10.28125" style="12" customWidth="1"/>
    <col min="7" max="16384" width="9.140625" style="3" customWidth="1"/>
  </cols>
  <sheetData>
    <row r="1" spans="1:6" ht="30" customHeight="1">
      <c r="A1" s="35" t="s">
        <v>0</v>
      </c>
      <c r="B1" s="36"/>
      <c r="C1" s="36"/>
      <c r="D1" s="35"/>
      <c r="E1" s="35"/>
      <c r="F1" s="36"/>
    </row>
    <row r="2" spans="1:6" ht="22.5" customHeight="1">
      <c r="A2" s="14"/>
      <c r="B2" s="15"/>
      <c r="C2" s="15"/>
      <c r="D2" s="15"/>
      <c r="E2" s="37" t="s">
        <v>1</v>
      </c>
      <c r="F2" s="37"/>
    </row>
    <row r="3" spans="1:6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21" customHeight="1">
      <c r="A4" s="17" t="s">
        <v>8</v>
      </c>
      <c r="B4" s="10">
        <f>B11+B18+B24+B29</f>
        <v>30669</v>
      </c>
      <c r="C4" s="10">
        <f>C11+C18+C24+C29</f>
        <v>29511</v>
      </c>
      <c r="D4" s="10">
        <f>D11+D18+D24+D29</f>
        <v>32379</v>
      </c>
      <c r="E4" s="18">
        <f>IF(C4&lt;&gt;0,D4/C4*100,0)</f>
        <v>109.71841008437534</v>
      </c>
      <c r="F4" s="38">
        <f>IF(B4&lt;&gt;0,(D4/B4-1)*100,0)</f>
        <v>5.575662721314689</v>
      </c>
    </row>
    <row r="5" spans="1:6" ht="21" customHeight="1">
      <c r="A5" s="17" t="s">
        <v>9</v>
      </c>
      <c r="B5" s="10">
        <f>B12+B19+B25+B30</f>
        <v>15760</v>
      </c>
      <c r="C5" s="10">
        <f>C12+C19+C25+C30</f>
        <v>15655</v>
      </c>
      <c r="D5" s="10">
        <f>D12+D19+D25+D30</f>
        <v>18568</v>
      </c>
      <c r="E5" s="18">
        <f aca="true" t="shared" si="0" ref="E5:E39">IF(C5&lt;&gt;0,D5/C5*100,0)</f>
        <v>118.60747365059086</v>
      </c>
      <c r="F5" s="38">
        <f aca="true" t="shared" si="1" ref="F5:F39">IF(B5&lt;&gt;0,(D5/B5-1)*100,0)</f>
        <v>17.81725888324872</v>
      </c>
    </row>
    <row r="6" spans="1:6" ht="21" customHeight="1">
      <c r="A6" s="17" t="s">
        <v>10</v>
      </c>
      <c r="B6" s="10">
        <f>B13+B20+B26+B31</f>
        <v>14403</v>
      </c>
      <c r="C6" s="10">
        <f>C13+C20+C26+C31</f>
        <v>13359</v>
      </c>
      <c r="D6" s="10">
        <f>D13+D20+D26+D31</f>
        <v>13298</v>
      </c>
      <c r="E6" s="18">
        <f t="shared" si="0"/>
        <v>99.54337899543378</v>
      </c>
      <c r="F6" s="38">
        <f t="shared" si="1"/>
        <v>-7.672012775116299</v>
      </c>
    </row>
    <row r="7" spans="1:6" ht="21" customHeight="1">
      <c r="A7" s="17" t="s">
        <v>11</v>
      </c>
      <c r="B7" s="10">
        <f>B14+B21+B27+B32</f>
        <v>250</v>
      </c>
      <c r="C7" s="10">
        <f>C14+C21+C27+C32</f>
        <v>237</v>
      </c>
      <c r="D7" s="10">
        <f>D14+D21+D27+D32</f>
        <v>193</v>
      </c>
      <c r="E7" s="18">
        <f t="shared" si="0"/>
        <v>81.43459915611815</v>
      </c>
      <c r="F7" s="38">
        <f t="shared" si="1"/>
        <v>-22.799999999999997</v>
      </c>
    </row>
    <row r="8" spans="1:6" ht="21" customHeight="1">
      <c r="A8" s="17" t="s">
        <v>12</v>
      </c>
      <c r="B8" s="10"/>
      <c r="C8" s="10"/>
      <c r="D8" s="10">
        <f>D15</f>
        <v>7</v>
      </c>
      <c r="E8" s="18">
        <f t="shared" si="0"/>
        <v>0</v>
      </c>
      <c r="F8" s="38">
        <f t="shared" si="1"/>
        <v>0</v>
      </c>
    </row>
    <row r="9" spans="1:6" ht="21" customHeight="1">
      <c r="A9" s="17" t="s">
        <v>13</v>
      </c>
      <c r="B9" s="10">
        <f>B16+B22+B33</f>
        <v>245</v>
      </c>
      <c r="C9" s="10">
        <f>C16+C22+C33</f>
        <v>260</v>
      </c>
      <c r="D9" s="10">
        <f>D16+D22+D33</f>
        <v>230</v>
      </c>
      <c r="E9" s="18">
        <f t="shared" si="0"/>
        <v>88.46153846153845</v>
      </c>
      <c r="F9" s="38">
        <f t="shared" si="1"/>
        <v>-6.122448979591832</v>
      </c>
    </row>
    <row r="10" spans="1:6" ht="21" customHeight="1">
      <c r="A10" s="17" t="s">
        <v>14</v>
      </c>
      <c r="B10" s="10">
        <f>B17+B23+B34+B28</f>
        <v>11</v>
      </c>
      <c r="C10" s="10">
        <f>C17+C23+C34+C28</f>
        <v>0</v>
      </c>
      <c r="D10" s="10">
        <f>D17+D23+D34+D28</f>
        <v>83</v>
      </c>
      <c r="E10" s="18">
        <f t="shared" si="0"/>
        <v>0</v>
      </c>
      <c r="F10" s="38">
        <f t="shared" si="1"/>
        <v>654.5454545454546</v>
      </c>
    </row>
    <row r="11" spans="1:6" ht="21" customHeight="1">
      <c r="A11" s="17" t="s">
        <v>15</v>
      </c>
      <c r="B11" s="19">
        <v>5085</v>
      </c>
      <c r="C11" s="10">
        <v>5237</v>
      </c>
      <c r="D11" s="10">
        <v>7397</v>
      </c>
      <c r="E11" s="18">
        <f t="shared" si="0"/>
        <v>141.24498758831393</v>
      </c>
      <c r="F11" s="38">
        <f t="shared" si="1"/>
        <v>45.46705998033431</v>
      </c>
    </row>
    <row r="12" spans="1:6" ht="21" customHeight="1">
      <c r="A12" s="17" t="s">
        <v>9</v>
      </c>
      <c r="B12" s="19">
        <v>641</v>
      </c>
      <c r="C12" s="10">
        <v>445</v>
      </c>
      <c r="D12" s="10">
        <v>2685</v>
      </c>
      <c r="E12" s="18">
        <f t="shared" si="0"/>
        <v>603.370786516854</v>
      </c>
      <c r="F12" s="38">
        <f t="shared" si="1"/>
        <v>318.8767550702028</v>
      </c>
    </row>
    <row r="13" spans="1:6" ht="21" customHeight="1">
      <c r="A13" s="17" t="s">
        <v>10</v>
      </c>
      <c r="B13" s="19">
        <v>4304</v>
      </c>
      <c r="C13" s="10">
        <v>4660</v>
      </c>
      <c r="D13" s="10">
        <v>4606</v>
      </c>
      <c r="E13" s="18">
        <f t="shared" si="0"/>
        <v>98.8412017167382</v>
      </c>
      <c r="F13" s="38">
        <f t="shared" si="1"/>
        <v>7.016728624535307</v>
      </c>
    </row>
    <row r="14" spans="1:6" ht="21" customHeight="1">
      <c r="A14" s="17" t="s">
        <v>11</v>
      </c>
      <c r="B14" s="19">
        <v>131</v>
      </c>
      <c r="C14" s="10">
        <v>132</v>
      </c>
      <c r="D14" s="10">
        <v>96</v>
      </c>
      <c r="E14" s="18">
        <f t="shared" si="0"/>
        <v>72.72727272727273</v>
      </c>
      <c r="F14" s="38">
        <f t="shared" si="1"/>
        <v>-26.717557251908396</v>
      </c>
    </row>
    <row r="15" spans="1:6" ht="21" customHeight="1">
      <c r="A15" s="17" t="s">
        <v>12</v>
      </c>
      <c r="B15" s="19"/>
      <c r="C15" s="10"/>
      <c r="D15" s="10">
        <v>7</v>
      </c>
      <c r="E15" s="18">
        <f t="shared" si="0"/>
        <v>0</v>
      </c>
      <c r="F15" s="38">
        <f t="shared" si="1"/>
        <v>0</v>
      </c>
    </row>
    <row r="16" spans="1:6" ht="21" customHeight="1">
      <c r="A16" s="17" t="s">
        <v>13</v>
      </c>
      <c r="B16" s="19"/>
      <c r="C16" s="10"/>
      <c r="D16" s="10"/>
      <c r="E16" s="18">
        <f t="shared" si="0"/>
        <v>0</v>
      </c>
      <c r="F16" s="38">
        <f t="shared" si="1"/>
        <v>0</v>
      </c>
    </row>
    <row r="17" spans="1:6" ht="21" customHeight="1">
      <c r="A17" s="17" t="s">
        <v>16</v>
      </c>
      <c r="B17" s="19">
        <v>9</v>
      </c>
      <c r="C17" s="10"/>
      <c r="D17" s="10">
        <v>3</v>
      </c>
      <c r="E17" s="18">
        <f t="shared" si="0"/>
        <v>0</v>
      </c>
      <c r="F17" s="38">
        <f t="shared" si="1"/>
        <v>-66.66666666666667</v>
      </c>
    </row>
    <row r="18" spans="1:6" ht="21" customHeight="1">
      <c r="A18" s="17" t="s">
        <v>17</v>
      </c>
      <c r="B18" s="19">
        <v>21574</v>
      </c>
      <c r="C18" s="10">
        <v>20523</v>
      </c>
      <c r="D18" s="10">
        <v>20733</v>
      </c>
      <c r="E18" s="18">
        <f t="shared" si="0"/>
        <v>101.02324221605028</v>
      </c>
      <c r="F18" s="38">
        <f t="shared" si="1"/>
        <v>-3.8982108093075007</v>
      </c>
    </row>
    <row r="19" spans="1:6" ht="21" customHeight="1">
      <c r="A19" s="17" t="s">
        <v>9</v>
      </c>
      <c r="B19" s="19">
        <v>11621</v>
      </c>
      <c r="C19" s="10">
        <v>12013</v>
      </c>
      <c r="D19" s="10">
        <v>12252</v>
      </c>
      <c r="E19" s="18">
        <f t="shared" si="0"/>
        <v>101.98951136269041</v>
      </c>
      <c r="F19" s="38">
        <f t="shared" si="1"/>
        <v>5.429825316237835</v>
      </c>
    </row>
    <row r="20" spans="1:6" ht="21" customHeight="1">
      <c r="A20" s="17" t="s">
        <v>10</v>
      </c>
      <c r="B20" s="19">
        <v>9659</v>
      </c>
      <c r="C20" s="10">
        <v>8199</v>
      </c>
      <c r="D20" s="10">
        <v>8192</v>
      </c>
      <c r="E20" s="18">
        <f t="shared" si="0"/>
        <v>99.91462373460178</v>
      </c>
      <c r="F20" s="38">
        <f t="shared" si="1"/>
        <v>-15.187907650895538</v>
      </c>
    </row>
    <row r="21" spans="1:6" ht="21" customHeight="1">
      <c r="A21" s="17" t="s">
        <v>11</v>
      </c>
      <c r="B21" s="19">
        <v>48</v>
      </c>
      <c r="C21" s="10">
        <v>51</v>
      </c>
      <c r="D21" s="10">
        <v>58</v>
      </c>
      <c r="E21" s="18">
        <f t="shared" si="0"/>
        <v>113.72549019607843</v>
      </c>
      <c r="F21" s="38">
        <f t="shared" si="1"/>
        <v>20.833333333333325</v>
      </c>
    </row>
    <row r="22" spans="1:6" ht="21" customHeight="1">
      <c r="A22" s="17" t="s">
        <v>13</v>
      </c>
      <c r="B22" s="19">
        <v>245</v>
      </c>
      <c r="C22" s="10">
        <v>260</v>
      </c>
      <c r="D22" s="10">
        <v>230</v>
      </c>
      <c r="E22" s="18">
        <f t="shared" si="0"/>
        <v>88.46153846153845</v>
      </c>
      <c r="F22" s="38">
        <f t="shared" si="1"/>
        <v>-6.122448979591832</v>
      </c>
    </row>
    <row r="23" spans="1:6" ht="21" customHeight="1">
      <c r="A23" s="17" t="s">
        <v>16</v>
      </c>
      <c r="B23" s="19">
        <v>1</v>
      </c>
      <c r="C23" s="10"/>
      <c r="D23" s="10">
        <v>1</v>
      </c>
      <c r="E23" s="18">
        <f t="shared" si="0"/>
        <v>0</v>
      </c>
      <c r="F23" s="38">
        <f t="shared" si="1"/>
        <v>0</v>
      </c>
    </row>
    <row r="24" spans="1:6" ht="21" customHeight="1">
      <c r="A24" s="17" t="s">
        <v>18</v>
      </c>
      <c r="B24" s="19">
        <v>2841</v>
      </c>
      <c r="C24" s="10">
        <v>2599</v>
      </c>
      <c r="D24" s="10">
        <v>3115</v>
      </c>
      <c r="E24" s="18">
        <f t="shared" si="0"/>
        <v>119.85378991919968</v>
      </c>
      <c r="F24" s="38">
        <f t="shared" si="1"/>
        <v>9.644491376275965</v>
      </c>
    </row>
    <row r="25" spans="1:6" ht="21" customHeight="1">
      <c r="A25" s="17" t="s">
        <v>9</v>
      </c>
      <c r="B25" s="19">
        <v>2398</v>
      </c>
      <c r="C25" s="10">
        <v>2097</v>
      </c>
      <c r="D25" s="10">
        <v>2531</v>
      </c>
      <c r="E25" s="18">
        <f t="shared" si="0"/>
        <v>120.6962327134001</v>
      </c>
      <c r="F25" s="38">
        <f t="shared" si="1"/>
        <v>5.54628857381152</v>
      </c>
    </row>
    <row r="26" spans="1:6" ht="21" customHeight="1">
      <c r="A26" s="17" t="s">
        <v>10</v>
      </c>
      <c r="B26" s="19">
        <v>440</v>
      </c>
      <c r="C26" s="10">
        <v>500</v>
      </c>
      <c r="D26" s="10">
        <v>500</v>
      </c>
      <c r="E26" s="18">
        <f t="shared" si="0"/>
        <v>100</v>
      </c>
      <c r="F26" s="38">
        <f t="shared" si="1"/>
        <v>13.636363636363647</v>
      </c>
    </row>
    <row r="27" spans="1:6" ht="21" customHeight="1">
      <c r="A27" s="17" t="s">
        <v>11</v>
      </c>
      <c r="B27" s="19">
        <v>3</v>
      </c>
      <c r="C27" s="10">
        <v>2</v>
      </c>
      <c r="D27" s="10">
        <v>7</v>
      </c>
      <c r="E27" s="18">
        <f t="shared" si="0"/>
        <v>350</v>
      </c>
      <c r="F27" s="38">
        <f t="shared" si="1"/>
        <v>133.33333333333334</v>
      </c>
    </row>
    <row r="28" spans="1:6" ht="21" customHeight="1">
      <c r="A28" s="17" t="s">
        <v>19</v>
      </c>
      <c r="B28" s="19"/>
      <c r="C28" s="10"/>
      <c r="D28" s="10">
        <v>77</v>
      </c>
      <c r="E28" s="18">
        <f t="shared" si="0"/>
        <v>0</v>
      </c>
      <c r="F28" s="38">
        <f t="shared" si="1"/>
        <v>0</v>
      </c>
    </row>
    <row r="29" spans="1:6" ht="21" customHeight="1">
      <c r="A29" s="17" t="s">
        <v>20</v>
      </c>
      <c r="B29" s="19">
        <v>1169</v>
      </c>
      <c r="C29" s="10">
        <v>1152</v>
      </c>
      <c r="D29" s="10">
        <v>1134</v>
      </c>
      <c r="E29" s="18">
        <f t="shared" si="0"/>
        <v>98.4375</v>
      </c>
      <c r="F29" s="38">
        <f t="shared" si="1"/>
        <v>-2.9940119760479056</v>
      </c>
    </row>
    <row r="30" spans="1:6" ht="21" customHeight="1">
      <c r="A30" s="17" t="s">
        <v>21</v>
      </c>
      <c r="B30" s="19">
        <v>1100</v>
      </c>
      <c r="C30" s="10">
        <v>1100</v>
      </c>
      <c r="D30" s="10">
        <v>1100</v>
      </c>
      <c r="E30" s="18">
        <f t="shared" si="0"/>
        <v>100</v>
      </c>
      <c r="F30" s="38">
        <f t="shared" si="1"/>
        <v>0</v>
      </c>
    </row>
    <row r="31" spans="1:6" ht="21" customHeight="1">
      <c r="A31" s="17" t="s">
        <v>22</v>
      </c>
      <c r="B31" s="19"/>
      <c r="C31" s="10">
        <v>0</v>
      </c>
      <c r="D31" s="10"/>
      <c r="E31" s="18">
        <f t="shared" si="0"/>
        <v>0</v>
      </c>
      <c r="F31" s="38">
        <f t="shared" si="1"/>
        <v>0</v>
      </c>
    </row>
    <row r="32" spans="1:6" ht="21" customHeight="1">
      <c r="A32" s="17" t="s">
        <v>23</v>
      </c>
      <c r="B32" s="19">
        <v>68</v>
      </c>
      <c r="C32" s="10">
        <v>52</v>
      </c>
      <c r="D32" s="10">
        <v>32</v>
      </c>
      <c r="E32" s="18">
        <f t="shared" si="0"/>
        <v>61.53846153846154</v>
      </c>
      <c r="F32" s="38">
        <f t="shared" si="1"/>
        <v>-52.94117647058824</v>
      </c>
    </row>
    <row r="33" spans="1:6" ht="21" customHeight="1">
      <c r="A33" s="17" t="s">
        <v>24</v>
      </c>
      <c r="B33" s="19"/>
      <c r="C33" s="10"/>
      <c r="D33" s="10">
        <v>0</v>
      </c>
      <c r="E33" s="18">
        <f t="shared" si="0"/>
        <v>0</v>
      </c>
      <c r="F33" s="38">
        <f t="shared" si="1"/>
        <v>0</v>
      </c>
    </row>
    <row r="34" spans="1:6" ht="21" customHeight="1">
      <c r="A34" s="17" t="s">
        <v>25</v>
      </c>
      <c r="B34" s="19">
        <v>1</v>
      </c>
      <c r="C34" s="10"/>
      <c r="D34" s="10">
        <v>2</v>
      </c>
      <c r="E34" s="18">
        <f t="shared" si="0"/>
        <v>0</v>
      </c>
      <c r="F34" s="38">
        <f t="shared" si="1"/>
        <v>100</v>
      </c>
    </row>
    <row r="35" spans="1:6" ht="21" customHeight="1">
      <c r="A35" s="17" t="s">
        <v>26</v>
      </c>
      <c r="B35" s="39">
        <f>B36</f>
        <v>224</v>
      </c>
      <c r="C35" s="39">
        <f>C36</f>
        <v>58</v>
      </c>
      <c r="D35" s="39">
        <f>D36</f>
        <v>103</v>
      </c>
      <c r="E35" s="18">
        <f t="shared" si="0"/>
        <v>177.58620689655174</v>
      </c>
      <c r="F35" s="38">
        <f t="shared" si="1"/>
        <v>-54.01785714285714</v>
      </c>
    </row>
    <row r="36" spans="1:6" ht="21" customHeight="1">
      <c r="A36" s="17" t="s">
        <v>27</v>
      </c>
      <c r="B36" s="40">
        <f>SUM(B37:B38)</f>
        <v>224</v>
      </c>
      <c r="C36" s="40">
        <f>SUM(C37:C38)</f>
        <v>58</v>
      </c>
      <c r="D36" s="40">
        <f>SUM(D37:D38)</f>
        <v>103</v>
      </c>
      <c r="E36" s="18">
        <f t="shared" si="0"/>
        <v>177.58620689655174</v>
      </c>
      <c r="F36" s="38">
        <f t="shared" si="1"/>
        <v>-54.01785714285714</v>
      </c>
    </row>
    <row r="37" spans="1:6" ht="21" customHeight="1">
      <c r="A37" s="17" t="s">
        <v>28</v>
      </c>
      <c r="B37" s="19">
        <v>73</v>
      </c>
      <c r="C37" s="40">
        <v>58</v>
      </c>
      <c r="D37" s="40">
        <v>1</v>
      </c>
      <c r="E37" s="18">
        <f t="shared" si="0"/>
        <v>1.7241379310344827</v>
      </c>
      <c r="F37" s="38">
        <f t="shared" si="1"/>
        <v>-98.63013698630137</v>
      </c>
    </row>
    <row r="38" spans="1:6" ht="21" customHeight="1">
      <c r="A38" s="17" t="s">
        <v>29</v>
      </c>
      <c r="B38" s="19">
        <v>151</v>
      </c>
      <c r="C38" s="40"/>
      <c r="D38" s="40">
        <v>102</v>
      </c>
      <c r="E38" s="18">
        <f t="shared" si="0"/>
        <v>0</v>
      </c>
      <c r="F38" s="38">
        <f t="shared" si="1"/>
        <v>-32.450331125827816</v>
      </c>
    </row>
    <row r="39" spans="1:6" ht="21" customHeight="1">
      <c r="A39" s="30" t="s">
        <v>30</v>
      </c>
      <c r="B39" s="40">
        <f>B4+B35</f>
        <v>30893</v>
      </c>
      <c r="C39" s="40">
        <f>C4+C35</f>
        <v>29569</v>
      </c>
      <c r="D39" s="40">
        <f>D4+D35</f>
        <v>32482</v>
      </c>
      <c r="E39" s="18">
        <f t="shared" si="0"/>
        <v>109.85153370083533</v>
      </c>
      <c r="F39" s="38">
        <f t="shared" si="1"/>
        <v>5.143560029780203</v>
      </c>
    </row>
  </sheetData>
  <sheetProtection/>
  <mergeCells count="2">
    <mergeCell ref="A1:F1"/>
    <mergeCell ref="E2:F2"/>
  </mergeCells>
  <printOptions/>
  <pageMargins left="0.75" right="0.75" top="0.59" bottom="0.59" header="0.51" footer="0.51"/>
  <pageSetup errors="blank" fitToHeight="1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workbookViewId="0" topLeftCell="A1">
      <pane ySplit="3" topLeftCell="A24" activePane="bottomLeft" state="frozen"/>
      <selection pane="bottomLeft" activeCell="A1" sqref="A1:F1"/>
    </sheetView>
  </sheetViews>
  <sheetFormatPr defaultColWidth="9.140625" defaultRowHeight="14.25" customHeight="1"/>
  <cols>
    <col min="1" max="1" width="48.57421875" style="3" customWidth="1"/>
    <col min="2" max="3" width="12.8515625" style="3" customWidth="1"/>
    <col min="4" max="4" width="16.140625" style="3" customWidth="1"/>
    <col min="5" max="5" width="10.8515625" style="3" customWidth="1"/>
    <col min="6" max="6" width="11.28125" style="3" customWidth="1"/>
    <col min="7" max="16384" width="9.140625" style="3" customWidth="1"/>
  </cols>
  <sheetData>
    <row r="1" spans="1:6" ht="27.75" customHeight="1">
      <c r="A1" s="4" t="s">
        <v>31</v>
      </c>
      <c r="B1" s="4"/>
      <c r="C1" s="4"/>
      <c r="D1" s="4"/>
      <c r="E1" s="4"/>
      <c r="F1" s="4"/>
    </row>
    <row r="2" spans="1:6" ht="15.75" customHeight="1">
      <c r="A2" s="26"/>
      <c r="B2" s="27"/>
      <c r="C2" s="27"/>
      <c r="D2" s="27"/>
      <c r="E2" s="28" t="s">
        <v>1</v>
      </c>
      <c r="F2" s="29"/>
    </row>
    <row r="3" spans="1:6" ht="30" customHeight="1">
      <c r="A3" s="30" t="s">
        <v>32</v>
      </c>
      <c r="B3" s="30" t="s">
        <v>3</v>
      </c>
      <c r="C3" s="30" t="s">
        <v>4</v>
      </c>
      <c r="D3" s="8" t="s">
        <v>5</v>
      </c>
      <c r="E3" s="30" t="s">
        <v>33</v>
      </c>
      <c r="F3" s="30" t="s">
        <v>34</v>
      </c>
    </row>
    <row r="4" spans="1:6" ht="30" customHeight="1">
      <c r="A4" s="17" t="s">
        <v>35</v>
      </c>
      <c r="B4" s="19">
        <f>B8+B13+B17+B20</f>
        <v>29681</v>
      </c>
      <c r="C4" s="19">
        <f>C8+C13+C17+C20</f>
        <v>31053</v>
      </c>
      <c r="D4" s="19">
        <f>D8+D13+D17+D20</f>
        <v>32267</v>
      </c>
      <c r="E4" s="31">
        <f>IF(C4&lt;&gt;0,D4/C4*100,0)</f>
        <v>103.90944514217628</v>
      </c>
      <c r="F4" s="31">
        <f>IF(B4&lt;&gt;0,(D4/B4-1)*100,0)</f>
        <v>8.712644452680163</v>
      </c>
    </row>
    <row r="5" spans="1:6" ht="30" customHeight="1">
      <c r="A5" s="17" t="s">
        <v>36</v>
      </c>
      <c r="B5" s="19">
        <f>B9+B10+B11+B14+B18+B21+B22+B23+B24+B25</f>
        <v>27987</v>
      </c>
      <c r="C5" s="19">
        <f>C9+C10+C11+C14+C18+C21+C22+C23+C24+C25</f>
        <v>29575</v>
      </c>
      <c r="D5" s="19">
        <f>D9+D10+D11+D14+D18+D21+D22+D23+D24+D25</f>
        <v>31035</v>
      </c>
      <c r="E5" s="31">
        <f aca="true" t="shared" si="0" ref="E5:E34">IF(C5&lt;&gt;0,D5/C5*100,0)</f>
        <v>104.93660185967879</v>
      </c>
      <c r="F5" s="31">
        <f aca="true" t="shared" si="1" ref="F5:F34">IF(B5&lt;&gt;0,(D5/B5-1)*100,0)</f>
        <v>10.890770714974817</v>
      </c>
    </row>
    <row r="6" spans="1:6" ht="30" customHeight="1">
      <c r="A6" s="17" t="s">
        <v>37</v>
      </c>
      <c r="B6" s="19">
        <f>B15+B28</f>
        <v>376</v>
      </c>
      <c r="C6" s="19">
        <f>C15+C28</f>
        <v>833</v>
      </c>
      <c r="D6" s="19">
        <f>D15+D28</f>
        <v>568</v>
      </c>
      <c r="E6" s="31">
        <f t="shared" si="0"/>
        <v>68.18727490996399</v>
      </c>
      <c r="F6" s="31">
        <f t="shared" si="1"/>
        <v>51.06382978723405</v>
      </c>
    </row>
    <row r="7" spans="1:6" ht="30" customHeight="1">
      <c r="A7" s="17" t="s">
        <v>38</v>
      </c>
      <c r="B7" s="19">
        <f>B12+B16+B19+B29</f>
        <v>686</v>
      </c>
      <c r="C7" s="19">
        <f>C12+C16+C19+C29</f>
        <v>41</v>
      </c>
      <c r="D7" s="19">
        <f>D12+D16+D19+D29</f>
        <v>109</v>
      </c>
      <c r="E7" s="31">
        <f t="shared" si="0"/>
        <v>265.8536585365854</v>
      </c>
      <c r="F7" s="31">
        <f t="shared" si="1"/>
        <v>-84.11078717201165</v>
      </c>
    </row>
    <row r="8" spans="1:6" ht="30" customHeight="1">
      <c r="A8" s="17" t="s">
        <v>39</v>
      </c>
      <c r="B8" s="19">
        <v>4685</v>
      </c>
      <c r="C8" s="19">
        <v>4893</v>
      </c>
      <c r="D8" s="19">
        <v>5331</v>
      </c>
      <c r="E8" s="31">
        <f t="shared" si="0"/>
        <v>108.95156345800123</v>
      </c>
      <c r="F8" s="31">
        <f t="shared" si="1"/>
        <v>13.788687299893287</v>
      </c>
    </row>
    <row r="9" spans="1:6" ht="30" customHeight="1">
      <c r="A9" s="17" t="s">
        <v>40</v>
      </c>
      <c r="B9" s="19">
        <v>4164</v>
      </c>
      <c r="C9" s="19">
        <v>4331</v>
      </c>
      <c r="D9" s="19">
        <v>4668</v>
      </c>
      <c r="E9" s="31">
        <f t="shared" si="0"/>
        <v>107.7811129069499</v>
      </c>
      <c r="F9" s="31">
        <f t="shared" si="1"/>
        <v>12.103746397694515</v>
      </c>
    </row>
    <row r="10" spans="1:6" ht="22.5" customHeight="1">
      <c r="A10" s="17" t="s">
        <v>41</v>
      </c>
      <c r="B10" s="19">
        <v>262</v>
      </c>
      <c r="C10" s="19">
        <v>276</v>
      </c>
      <c r="D10" s="19">
        <v>382</v>
      </c>
      <c r="E10" s="31">
        <f t="shared" si="0"/>
        <v>138.40579710144928</v>
      </c>
      <c r="F10" s="31">
        <f t="shared" si="1"/>
        <v>45.80152671755726</v>
      </c>
    </row>
    <row r="11" spans="1:6" ht="22.5" customHeight="1">
      <c r="A11" s="17" t="s">
        <v>42</v>
      </c>
      <c r="B11" s="19">
        <v>249</v>
      </c>
      <c r="C11" s="19">
        <v>286</v>
      </c>
      <c r="D11" s="19">
        <v>279</v>
      </c>
      <c r="E11" s="31">
        <f t="shared" si="0"/>
        <v>97.55244755244755</v>
      </c>
      <c r="F11" s="31">
        <f t="shared" si="1"/>
        <v>12.04819277108433</v>
      </c>
    </row>
    <row r="12" spans="1:6" ht="22.5" customHeight="1">
      <c r="A12" s="17" t="s">
        <v>43</v>
      </c>
      <c r="B12" s="19">
        <v>10</v>
      </c>
      <c r="C12" s="19"/>
      <c r="D12" s="19">
        <v>2</v>
      </c>
      <c r="E12" s="31">
        <f t="shared" si="0"/>
        <v>0</v>
      </c>
      <c r="F12" s="31">
        <f t="shared" si="1"/>
        <v>-80</v>
      </c>
    </row>
    <row r="13" spans="1:6" ht="21.75" customHeight="1">
      <c r="A13" s="17" t="s">
        <v>44</v>
      </c>
      <c r="B13" s="19">
        <v>20916</v>
      </c>
      <c r="C13" s="19">
        <v>22409</v>
      </c>
      <c r="D13" s="19">
        <v>22821</v>
      </c>
      <c r="E13" s="31">
        <f t="shared" si="0"/>
        <v>101.8385470123611</v>
      </c>
      <c r="F13" s="31">
        <f t="shared" si="1"/>
        <v>9.107860011474479</v>
      </c>
    </row>
    <row r="14" spans="1:6" ht="22.5" customHeight="1">
      <c r="A14" s="17" t="s">
        <v>45</v>
      </c>
      <c r="B14" s="19">
        <v>20539</v>
      </c>
      <c r="C14" s="19">
        <v>21576</v>
      </c>
      <c r="D14" s="19">
        <v>22246</v>
      </c>
      <c r="E14" s="31">
        <f t="shared" si="0"/>
        <v>103.10530218761586</v>
      </c>
      <c r="F14" s="31">
        <f t="shared" si="1"/>
        <v>8.311018063196851</v>
      </c>
    </row>
    <row r="15" spans="1:6" ht="22.5" customHeight="1">
      <c r="A15" s="17" t="s">
        <v>37</v>
      </c>
      <c r="B15" s="19">
        <v>376</v>
      </c>
      <c r="C15" s="19">
        <v>833</v>
      </c>
      <c r="D15" s="19">
        <v>568</v>
      </c>
      <c r="E15" s="31">
        <f t="shared" si="0"/>
        <v>68.18727490996399</v>
      </c>
      <c r="F15" s="31">
        <f t="shared" si="1"/>
        <v>51.06382978723405</v>
      </c>
    </row>
    <row r="16" spans="1:6" ht="21.75" customHeight="1">
      <c r="A16" s="17" t="s">
        <v>46</v>
      </c>
      <c r="B16" s="19">
        <v>1</v>
      </c>
      <c r="C16" s="19"/>
      <c r="D16" s="19">
        <v>7</v>
      </c>
      <c r="E16" s="31">
        <f t="shared" si="0"/>
        <v>0</v>
      </c>
      <c r="F16" s="31">
        <f t="shared" si="1"/>
        <v>600</v>
      </c>
    </row>
    <row r="17" spans="1:6" ht="22.5" customHeight="1">
      <c r="A17" s="17" t="s">
        <v>47</v>
      </c>
      <c r="B17" s="19">
        <v>2413</v>
      </c>
      <c r="C17" s="19">
        <v>2710</v>
      </c>
      <c r="D17" s="19">
        <v>2914</v>
      </c>
      <c r="E17" s="31">
        <f t="shared" si="0"/>
        <v>107.52767527675277</v>
      </c>
      <c r="F17" s="31">
        <f t="shared" si="1"/>
        <v>20.762536261914622</v>
      </c>
    </row>
    <row r="18" spans="1:6" ht="22.5" customHeight="1">
      <c r="A18" s="17" t="s">
        <v>48</v>
      </c>
      <c r="B18" s="19">
        <v>2412</v>
      </c>
      <c r="C18" s="19">
        <v>2710</v>
      </c>
      <c r="D18" s="19">
        <v>2914</v>
      </c>
      <c r="E18" s="31">
        <f t="shared" si="0"/>
        <v>107.52767527675277</v>
      </c>
      <c r="F18" s="31">
        <f t="shared" si="1"/>
        <v>20.812603648424542</v>
      </c>
    </row>
    <row r="19" spans="1:6" ht="22.5" customHeight="1">
      <c r="A19" s="17" t="s">
        <v>49</v>
      </c>
      <c r="B19" s="19">
        <v>1</v>
      </c>
      <c r="C19" s="19"/>
      <c r="D19" s="19"/>
      <c r="E19" s="31">
        <f t="shared" si="0"/>
        <v>0</v>
      </c>
      <c r="F19" s="31">
        <f t="shared" si="1"/>
        <v>-100</v>
      </c>
    </row>
    <row r="20" spans="1:6" ht="22.5" customHeight="1">
      <c r="A20" s="17" t="s">
        <v>50</v>
      </c>
      <c r="B20" s="19">
        <v>1667</v>
      </c>
      <c r="C20" s="19">
        <v>1041</v>
      </c>
      <c r="D20" s="19">
        <v>1201</v>
      </c>
      <c r="E20" s="31">
        <f t="shared" si="0"/>
        <v>115.3698366954851</v>
      </c>
      <c r="F20" s="31">
        <f t="shared" si="1"/>
        <v>-27.95440911817636</v>
      </c>
    </row>
    <row r="21" spans="1:6" ht="22.5" customHeight="1">
      <c r="A21" s="17" t="s">
        <v>51</v>
      </c>
      <c r="B21" s="19">
        <v>299</v>
      </c>
      <c r="C21" s="19">
        <v>331</v>
      </c>
      <c r="D21" s="19">
        <v>453</v>
      </c>
      <c r="E21" s="31">
        <f t="shared" si="0"/>
        <v>136.85800604229607</v>
      </c>
      <c r="F21" s="31">
        <f t="shared" si="1"/>
        <v>51.50501672240804</v>
      </c>
    </row>
    <row r="22" spans="1:6" ht="22.5" customHeight="1">
      <c r="A22" s="17" t="s">
        <v>52</v>
      </c>
      <c r="B22" s="19">
        <v>58</v>
      </c>
      <c r="C22" s="19">
        <v>63</v>
      </c>
      <c r="D22" s="19">
        <v>92</v>
      </c>
      <c r="E22" s="31">
        <f t="shared" si="0"/>
        <v>146.03174603174602</v>
      </c>
      <c r="F22" s="31">
        <f t="shared" si="1"/>
        <v>58.62068965517242</v>
      </c>
    </row>
    <row r="23" spans="1:6" ht="22.5" customHeight="1">
      <c r="A23" s="17" t="s">
        <v>53</v>
      </c>
      <c r="B23" s="19"/>
      <c r="C23" s="19">
        <v>0</v>
      </c>
      <c r="D23" s="19"/>
      <c r="E23" s="31">
        <f t="shared" si="0"/>
        <v>0</v>
      </c>
      <c r="F23" s="31">
        <f t="shared" si="1"/>
        <v>0</v>
      </c>
    </row>
    <row r="24" spans="1:6" ht="22.5" customHeight="1">
      <c r="A24" s="17" t="s">
        <v>54</v>
      </c>
      <c r="B24" s="19"/>
      <c r="C24" s="19">
        <v>0</v>
      </c>
      <c r="D24" s="19"/>
      <c r="E24" s="31">
        <f t="shared" si="0"/>
        <v>0</v>
      </c>
      <c r="F24" s="31">
        <f t="shared" si="1"/>
        <v>0</v>
      </c>
    </row>
    <row r="25" spans="1:6" ht="22.5" customHeight="1">
      <c r="A25" s="17" t="s">
        <v>55</v>
      </c>
      <c r="B25" s="19">
        <v>4</v>
      </c>
      <c r="C25" s="19">
        <v>2</v>
      </c>
      <c r="D25" s="19">
        <v>1</v>
      </c>
      <c r="E25" s="31">
        <f t="shared" si="0"/>
        <v>50</v>
      </c>
      <c r="F25" s="31">
        <f t="shared" si="1"/>
        <v>-75</v>
      </c>
    </row>
    <row r="26" spans="1:6" ht="22.5" customHeight="1">
      <c r="A26" s="17" t="s">
        <v>56</v>
      </c>
      <c r="B26" s="19">
        <v>628</v>
      </c>
      <c r="C26" s="19">
        <v>600</v>
      </c>
      <c r="D26" s="19">
        <v>550</v>
      </c>
      <c r="E26" s="31">
        <f t="shared" si="0"/>
        <v>91.66666666666666</v>
      </c>
      <c r="F26" s="31">
        <f t="shared" si="1"/>
        <v>-12.420382165605092</v>
      </c>
    </row>
    <row r="27" spans="1:6" ht="22.5" customHeight="1">
      <c r="A27" s="17" t="s">
        <v>57</v>
      </c>
      <c r="B27" s="19">
        <v>4</v>
      </c>
      <c r="C27" s="19">
        <v>4</v>
      </c>
      <c r="D27" s="19">
        <v>5</v>
      </c>
      <c r="E27" s="31">
        <f t="shared" si="0"/>
        <v>125</v>
      </c>
      <c r="F27" s="31">
        <f t="shared" si="1"/>
        <v>25</v>
      </c>
    </row>
    <row r="28" spans="1:6" ht="22.5" customHeight="1">
      <c r="A28" s="17" t="s">
        <v>37</v>
      </c>
      <c r="B28" s="19"/>
      <c r="C28" s="19"/>
      <c r="D28" s="19"/>
      <c r="E28" s="31">
        <f t="shared" si="0"/>
        <v>0</v>
      </c>
      <c r="F28" s="31">
        <f t="shared" si="1"/>
        <v>0</v>
      </c>
    </row>
    <row r="29" spans="1:6" ht="22.5" customHeight="1">
      <c r="A29" s="17" t="s">
        <v>58</v>
      </c>
      <c r="B29" s="19">
        <v>674</v>
      </c>
      <c r="C29" s="10">
        <v>41</v>
      </c>
      <c r="D29" s="19">
        <v>100</v>
      </c>
      <c r="E29" s="31">
        <f t="shared" si="0"/>
        <v>243.90243902439025</v>
      </c>
      <c r="F29" s="31">
        <f t="shared" si="1"/>
        <v>-85.16320474777447</v>
      </c>
    </row>
    <row r="30" spans="1:6" ht="22.5" customHeight="1">
      <c r="A30" s="32" t="s">
        <v>59</v>
      </c>
      <c r="B30" s="33">
        <f>B31</f>
        <v>102</v>
      </c>
      <c r="C30" s="33">
        <f>C31</f>
        <v>92</v>
      </c>
      <c r="D30" s="33">
        <f>D31</f>
        <v>101</v>
      </c>
      <c r="E30" s="31">
        <f t="shared" si="0"/>
        <v>109.78260869565217</v>
      </c>
      <c r="F30" s="31">
        <f t="shared" si="1"/>
        <v>-0.9803921568627416</v>
      </c>
    </row>
    <row r="31" spans="1:6" ht="22.5" customHeight="1">
      <c r="A31" s="32" t="s">
        <v>60</v>
      </c>
      <c r="B31" s="33">
        <f>SUM(B32:B33)</f>
        <v>102</v>
      </c>
      <c r="C31" s="33">
        <f>SUM(C32:C33)</f>
        <v>92</v>
      </c>
      <c r="D31" s="33">
        <f>SUM(D32:D33)</f>
        <v>101</v>
      </c>
      <c r="E31" s="31">
        <f t="shared" si="0"/>
        <v>109.78260869565217</v>
      </c>
      <c r="F31" s="31">
        <f t="shared" si="1"/>
        <v>-0.9803921568627416</v>
      </c>
    </row>
    <row r="32" spans="1:6" ht="22.5" customHeight="1">
      <c r="A32" s="32" t="s">
        <v>61</v>
      </c>
      <c r="B32" s="33">
        <v>36</v>
      </c>
      <c r="C32" s="33">
        <v>26</v>
      </c>
      <c r="D32" s="33">
        <v>38</v>
      </c>
      <c r="E32" s="31">
        <f t="shared" si="0"/>
        <v>146.15384615384613</v>
      </c>
      <c r="F32" s="31">
        <f t="shared" si="1"/>
        <v>5.555555555555558</v>
      </c>
    </row>
    <row r="33" spans="1:6" ht="22.5" customHeight="1">
      <c r="A33" s="32" t="s">
        <v>62</v>
      </c>
      <c r="B33" s="33">
        <v>66</v>
      </c>
      <c r="C33" s="33">
        <v>66</v>
      </c>
      <c r="D33" s="33">
        <v>63</v>
      </c>
      <c r="E33" s="31">
        <f t="shared" si="0"/>
        <v>95.45454545454545</v>
      </c>
      <c r="F33" s="31">
        <f t="shared" si="1"/>
        <v>-4.545454545454541</v>
      </c>
    </row>
    <row r="34" spans="1:6" ht="22.5" customHeight="1">
      <c r="A34" s="34" t="s">
        <v>63</v>
      </c>
      <c r="B34" s="33">
        <f>B4+B30</f>
        <v>29783</v>
      </c>
      <c r="C34" s="33">
        <f>C4+C30</f>
        <v>31145</v>
      </c>
      <c r="D34" s="33">
        <f>D4+D30</f>
        <v>32368</v>
      </c>
      <c r="E34" s="31">
        <f t="shared" si="0"/>
        <v>103.92679402793385</v>
      </c>
      <c r="F34" s="31">
        <f t="shared" si="1"/>
        <v>8.679448007252466</v>
      </c>
    </row>
  </sheetData>
  <sheetProtection/>
  <mergeCells count="2">
    <mergeCell ref="A1:F1"/>
    <mergeCell ref="E2:F2"/>
  </mergeCells>
  <printOptions/>
  <pageMargins left="0.55" right="0.55" top="0.59" bottom="0.59" header="0.51" footer="0.51"/>
  <pageSetup errors="blank" fitToHeight="0" fitToWidth="1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Zeros="0" workbookViewId="0" topLeftCell="A1">
      <pane ySplit="3" topLeftCell="A4" activePane="bottomLeft" state="frozen"/>
      <selection pane="bottomLeft" activeCell="A1" sqref="A1:C1"/>
    </sheetView>
  </sheetViews>
  <sheetFormatPr defaultColWidth="9.140625" defaultRowHeight="14.25" customHeight="1"/>
  <cols>
    <col min="1" max="1" width="53.7109375" style="3" customWidth="1"/>
    <col min="2" max="2" width="20.7109375" style="12" bestFit="1" customWidth="1"/>
    <col min="3" max="3" width="20.8515625" style="12" bestFit="1" customWidth="1"/>
    <col min="4" max="16384" width="9.140625" style="3" customWidth="1"/>
  </cols>
  <sheetData>
    <row r="1" spans="1:3" ht="35.25" customHeight="1">
      <c r="A1" s="4" t="s">
        <v>64</v>
      </c>
      <c r="B1" s="4"/>
      <c r="C1" s="4"/>
    </row>
    <row r="2" spans="1:3" ht="25.5" customHeight="1">
      <c r="A2" s="14"/>
      <c r="B2" s="15"/>
      <c r="C2" s="16" t="s">
        <v>1</v>
      </c>
    </row>
    <row r="3" spans="1:3" s="11" customFormat="1" ht="33.75" customHeight="1">
      <c r="A3" s="8" t="s">
        <v>65</v>
      </c>
      <c r="B3" s="8" t="s">
        <v>66</v>
      </c>
      <c r="C3" s="8" t="s">
        <v>67</v>
      </c>
    </row>
    <row r="4" spans="1:3" s="11" customFormat="1" ht="33.75" customHeight="1">
      <c r="A4" s="9" t="s">
        <v>68</v>
      </c>
      <c r="B4" s="10">
        <f>B6+B8+B10+B12</f>
        <v>-1576.28</v>
      </c>
      <c r="C4" s="10">
        <f>C6+C8+C10+C12</f>
        <v>114</v>
      </c>
    </row>
    <row r="5" spans="1:3" s="11" customFormat="1" ht="33.75" customHeight="1">
      <c r="A5" s="9" t="s">
        <v>69</v>
      </c>
      <c r="B5" s="10">
        <f>B7+B9+B11+B13</f>
        <v>9557</v>
      </c>
      <c r="C5" s="10">
        <f>C7+C9+C11+C13</f>
        <v>11518</v>
      </c>
    </row>
    <row r="6" spans="1:3" s="11" customFormat="1" ht="33.75" customHeight="1">
      <c r="A6" s="9" t="s">
        <v>70</v>
      </c>
      <c r="B6" s="10">
        <v>344</v>
      </c>
      <c r="C6" s="10">
        <f>'收入执行情况'!D11-'支出执行情况'!D8</f>
        <v>2066</v>
      </c>
    </row>
    <row r="7" spans="1:3" s="11" customFormat="1" ht="33.75" customHeight="1">
      <c r="A7" s="9" t="s">
        <v>71</v>
      </c>
      <c r="B7" s="10">
        <v>5927</v>
      </c>
      <c r="C7" s="10">
        <v>7838</v>
      </c>
    </row>
    <row r="8" spans="1:3" s="11" customFormat="1" ht="33.75" customHeight="1">
      <c r="A8" s="9" t="s">
        <v>72</v>
      </c>
      <c r="B8" s="10">
        <v>-1886</v>
      </c>
      <c r="C8" s="10">
        <f>'收入执行情况'!D18-'支出执行情况'!D13</f>
        <v>-2088</v>
      </c>
    </row>
    <row r="9" spans="1:3" s="11" customFormat="1" ht="33.75" customHeight="1">
      <c r="A9" s="9" t="s">
        <v>73</v>
      </c>
      <c r="B9" s="10">
        <v>426</v>
      </c>
      <c r="C9" s="10">
        <v>212</v>
      </c>
    </row>
    <row r="10" spans="1:3" s="11" customFormat="1" ht="33.75" customHeight="1">
      <c r="A10" s="9" t="s">
        <v>74</v>
      </c>
      <c r="B10" s="10">
        <v>-79.28</v>
      </c>
      <c r="C10" s="10">
        <f>'收入执行情况'!D24+'收入执行情况'!D37-'支出执行情况'!D17-'支出执行情况'!D32</f>
        <v>164</v>
      </c>
    </row>
    <row r="11" spans="1:3" s="11" customFormat="1" ht="33.75" customHeight="1">
      <c r="A11" s="9" t="s">
        <v>75</v>
      </c>
      <c r="B11" s="10">
        <v>422</v>
      </c>
      <c r="C11" s="10">
        <v>772</v>
      </c>
    </row>
    <row r="12" spans="1:3" s="11" customFormat="1" ht="33.75" customHeight="1">
      <c r="A12" s="9" t="s">
        <v>76</v>
      </c>
      <c r="B12" s="10">
        <v>45</v>
      </c>
      <c r="C12" s="10">
        <f>'收入执行情况'!D29+'收入执行情况'!D38-'支出执行情况'!D20-'支出执行情况'!D33</f>
        <v>-28</v>
      </c>
    </row>
    <row r="13" spans="1:3" s="11" customFormat="1" ht="33.75" customHeight="1">
      <c r="A13" s="9" t="s">
        <v>77</v>
      </c>
      <c r="B13" s="10">
        <v>2782</v>
      </c>
      <c r="C13" s="10">
        <v>2696</v>
      </c>
    </row>
  </sheetData>
  <sheetProtection/>
  <mergeCells count="1">
    <mergeCell ref="A1:C1"/>
  </mergeCells>
  <printOptions/>
  <pageMargins left="0.75" right="0.75" top="0.98" bottom="0.98" header="0.51" footer="0.51"/>
  <pageSetup errors="blank"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Zeros="0" workbookViewId="0" topLeftCell="A1">
      <pane ySplit="3" topLeftCell="A14" activePane="bottomLeft" state="frozen"/>
      <selection pane="bottomLeft" activeCell="A1" sqref="A1:D1"/>
    </sheetView>
  </sheetViews>
  <sheetFormatPr defaultColWidth="8.00390625" defaultRowHeight="14.25" customHeight="1"/>
  <cols>
    <col min="1" max="1" width="48.140625" style="21" customWidth="1"/>
    <col min="2" max="3" width="22.28125" style="22" customWidth="1"/>
    <col min="4" max="4" width="16.140625" style="23" customWidth="1"/>
    <col min="5" max="16384" width="8.00390625" style="21" customWidth="1"/>
  </cols>
  <sheetData>
    <row r="1" spans="1:4" ht="36" customHeight="1">
      <c r="A1" s="24" t="s">
        <v>78</v>
      </c>
      <c r="B1" s="24"/>
      <c r="C1" s="24"/>
      <c r="D1" s="24"/>
    </row>
    <row r="2" spans="1:4" ht="22.5" customHeight="1">
      <c r="A2" s="25"/>
      <c r="B2" s="15"/>
      <c r="C2" s="15"/>
      <c r="D2" s="16" t="s">
        <v>1</v>
      </c>
    </row>
    <row r="3" spans="1:4" s="20" customFormat="1" ht="21.75" customHeight="1">
      <c r="A3" s="8" t="s">
        <v>79</v>
      </c>
      <c r="B3" s="8" t="s">
        <v>67</v>
      </c>
      <c r="C3" s="8" t="s">
        <v>80</v>
      </c>
      <c r="D3" s="8" t="s">
        <v>7</v>
      </c>
    </row>
    <row r="4" spans="1:4" s="20" customFormat="1" ht="21.75" customHeight="1">
      <c r="A4" s="17" t="s">
        <v>81</v>
      </c>
      <c r="B4" s="10">
        <f>B11+B18</f>
        <v>28130</v>
      </c>
      <c r="C4" s="10">
        <f>C11+C18</f>
        <v>30708</v>
      </c>
      <c r="D4" s="18">
        <f>IF(B4&lt;&gt;0,(C4/B4-1)*100,0)</f>
        <v>9.164592961251339</v>
      </c>
    </row>
    <row r="5" spans="1:4" s="20" customFormat="1" ht="21.75" customHeight="1">
      <c r="A5" s="17" t="s">
        <v>9</v>
      </c>
      <c r="B5" s="10">
        <f>B12+B19</f>
        <v>14937</v>
      </c>
      <c r="C5" s="10">
        <f>C12+C19</f>
        <v>12795</v>
      </c>
      <c r="D5" s="18">
        <f aca="true" t="shared" si="0" ref="D5:D23">IF(B5&lt;&gt;0,(C5/B5-1)*100,0)</f>
        <v>-14.340228961638879</v>
      </c>
    </row>
    <row r="6" spans="1:4" s="20" customFormat="1" ht="21.75" customHeight="1">
      <c r="A6" s="17" t="s">
        <v>10</v>
      </c>
      <c r="B6" s="10">
        <f>B13+B20</f>
        <v>12798</v>
      </c>
      <c r="C6" s="10">
        <f>C13+C20</f>
        <v>17493</v>
      </c>
      <c r="D6" s="18">
        <f t="shared" si="0"/>
        <v>36.685419596812</v>
      </c>
    </row>
    <row r="7" spans="1:4" s="20" customFormat="1" ht="21.75" customHeight="1">
      <c r="A7" s="17" t="s">
        <v>11</v>
      </c>
      <c r="B7" s="10">
        <f>B14+B21</f>
        <v>154</v>
      </c>
      <c r="C7" s="10">
        <f>C14+C21</f>
        <v>175</v>
      </c>
      <c r="D7" s="18">
        <f t="shared" si="0"/>
        <v>13.636363636363647</v>
      </c>
    </row>
    <row r="8" spans="1:4" s="20" customFormat="1" ht="21.75" customHeight="1">
      <c r="A8" s="17" t="s">
        <v>12</v>
      </c>
      <c r="B8" s="10">
        <v>7</v>
      </c>
      <c r="C8" s="10">
        <v>14</v>
      </c>
      <c r="D8" s="18">
        <f t="shared" si="0"/>
        <v>100</v>
      </c>
    </row>
    <row r="9" spans="1:4" s="20" customFormat="1" ht="21.75" customHeight="1">
      <c r="A9" s="17" t="s">
        <v>13</v>
      </c>
      <c r="B9" s="10">
        <f>B16+B22</f>
        <v>230</v>
      </c>
      <c r="C9" s="10">
        <f>C16+C22</f>
        <v>231</v>
      </c>
      <c r="D9" s="18">
        <f t="shared" si="0"/>
        <v>0.43478260869564966</v>
      </c>
    </row>
    <row r="10" spans="1:4" s="20" customFormat="1" ht="21.75" customHeight="1">
      <c r="A10" s="17" t="s">
        <v>14</v>
      </c>
      <c r="B10" s="10">
        <f>B17+B23</f>
        <v>4</v>
      </c>
      <c r="C10" s="10">
        <f>C17+C23</f>
        <v>0</v>
      </c>
      <c r="D10" s="18">
        <f t="shared" si="0"/>
        <v>-100</v>
      </c>
    </row>
    <row r="11" spans="1:4" s="20" customFormat="1" ht="21.75" customHeight="1">
      <c r="A11" s="17" t="s">
        <v>15</v>
      </c>
      <c r="B11" s="10">
        <v>7397</v>
      </c>
      <c r="C11" s="10">
        <v>6058</v>
      </c>
      <c r="D11" s="18">
        <f t="shared" si="0"/>
        <v>-18.10193321616872</v>
      </c>
    </row>
    <row r="12" spans="1:4" s="20" customFormat="1" ht="21.75" customHeight="1">
      <c r="A12" s="17" t="s">
        <v>9</v>
      </c>
      <c r="B12" s="10">
        <v>2685</v>
      </c>
      <c r="C12" s="10">
        <v>542</v>
      </c>
      <c r="D12" s="18">
        <f t="shared" si="0"/>
        <v>-79.81378026070763</v>
      </c>
    </row>
    <row r="13" spans="1:4" s="20" customFormat="1" ht="21.75" customHeight="1">
      <c r="A13" s="17" t="s">
        <v>10</v>
      </c>
      <c r="B13" s="10">
        <v>4606</v>
      </c>
      <c r="C13" s="10">
        <v>5387</v>
      </c>
      <c r="D13" s="18">
        <f t="shared" si="0"/>
        <v>16.956144159791585</v>
      </c>
    </row>
    <row r="14" spans="1:4" s="20" customFormat="1" ht="21.75" customHeight="1">
      <c r="A14" s="17" t="s">
        <v>11</v>
      </c>
      <c r="B14" s="10">
        <v>96</v>
      </c>
      <c r="C14" s="10">
        <v>115</v>
      </c>
      <c r="D14" s="18">
        <f t="shared" si="0"/>
        <v>19.791666666666675</v>
      </c>
    </row>
    <row r="15" spans="1:4" s="20" customFormat="1" ht="21.75" customHeight="1">
      <c r="A15" s="17" t="s">
        <v>12</v>
      </c>
      <c r="B15" s="10">
        <v>7</v>
      </c>
      <c r="C15" s="10">
        <v>14</v>
      </c>
      <c r="D15" s="18">
        <f t="shared" si="0"/>
        <v>100</v>
      </c>
    </row>
    <row r="16" spans="1:4" s="20" customFormat="1" ht="21.75" customHeight="1">
      <c r="A16" s="17" t="s">
        <v>13</v>
      </c>
      <c r="B16" s="10"/>
      <c r="C16" s="10"/>
      <c r="D16" s="18">
        <f t="shared" si="0"/>
        <v>0</v>
      </c>
    </row>
    <row r="17" spans="1:4" s="20" customFormat="1" ht="21.75" customHeight="1">
      <c r="A17" s="17" t="s">
        <v>16</v>
      </c>
      <c r="B17" s="10">
        <v>3</v>
      </c>
      <c r="C17" s="10">
        <v>0</v>
      </c>
      <c r="D17" s="18">
        <f t="shared" si="0"/>
        <v>-100</v>
      </c>
    </row>
    <row r="18" spans="1:4" s="20" customFormat="1" ht="21.75" customHeight="1">
      <c r="A18" s="17" t="s">
        <v>17</v>
      </c>
      <c r="B18" s="10">
        <v>20733</v>
      </c>
      <c r="C18" s="10">
        <v>24650</v>
      </c>
      <c r="D18" s="18">
        <f t="shared" si="0"/>
        <v>18.89258669753533</v>
      </c>
    </row>
    <row r="19" spans="1:4" s="20" customFormat="1" ht="21.75" customHeight="1">
      <c r="A19" s="17" t="s">
        <v>9</v>
      </c>
      <c r="B19" s="10">
        <v>12252</v>
      </c>
      <c r="C19" s="10">
        <v>12253</v>
      </c>
      <c r="D19" s="18">
        <f t="shared" si="0"/>
        <v>0.008161932745665013</v>
      </c>
    </row>
    <row r="20" spans="1:4" s="20" customFormat="1" ht="21.75" customHeight="1">
      <c r="A20" s="17" t="s">
        <v>10</v>
      </c>
      <c r="B20" s="10">
        <v>8192</v>
      </c>
      <c r="C20" s="10">
        <v>12106</v>
      </c>
      <c r="D20" s="18">
        <f t="shared" si="0"/>
        <v>47.7783203125</v>
      </c>
    </row>
    <row r="21" spans="1:4" s="20" customFormat="1" ht="21.75" customHeight="1">
      <c r="A21" s="17" t="s">
        <v>11</v>
      </c>
      <c r="B21" s="10">
        <v>58</v>
      </c>
      <c r="C21" s="10">
        <v>60</v>
      </c>
      <c r="D21" s="18">
        <f t="shared" si="0"/>
        <v>3.4482758620689724</v>
      </c>
    </row>
    <row r="22" spans="1:4" s="20" customFormat="1" ht="21.75" customHeight="1">
      <c r="A22" s="17" t="s">
        <v>13</v>
      </c>
      <c r="B22" s="10">
        <v>230</v>
      </c>
      <c r="C22" s="10">
        <v>231</v>
      </c>
      <c r="D22" s="18">
        <f t="shared" si="0"/>
        <v>0.43478260869564966</v>
      </c>
    </row>
    <row r="23" spans="1:4" s="20" customFormat="1" ht="21.75" customHeight="1">
      <c r="A23" s="17" t="s">
        <v>16</v>
      </c>
      <c r="B23" s="10">
        <v>1</v>
      </c>
      <c r="C23" s="10"/>
      <c r="D23" s="18">
        <f t="shared" si="0"/>
        <v>-100</v>
      </c>
    </row>
  </sheetData>
  <sheetProtection/>
  <mergeCells count="1">
    <mergeCell ref="A1:D1"/>
  </mergeCells>
  <printOptions/>
  <pageMargins left="0.75" right="0.75" top="0.59" bottom="0.59" header="0.51" footer="0.51"/>
  <pageSetup errors="blank" fitToHeight="0" fitToWidth="1"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Zeros="0" workbookViewId="0" topLeftCell="A1">
      <pane ySplit="3" topLeftCell="A4" activePane="bottomLeft" state="frozen"/>
      <selection pane="bottomLeft" activeCell="A1" sqref="A1:D1"/>
    </sheetView>
  </sheetViews>
  <sheetFormatPr defaultColWidth="9.140625" defaultRowHeight="14.25" customHeight="1"/>
  <cols>
    <col min="1" max="1" width="50.00390625" style="3" customWidth="1"/>
    <col min="2" max="3" width="21.421875" style="12" customWidth="1"/>
    <col min="4" max="4" width="15.57421875" style="13" customWidth="1"/>
    <col min="5" max="16384" width="9.140625" style="3" customWidth="1"/>
  </cols>
  <sheetData>
    <row r="1" spans="1:4" ht="35.25" customHeight="1">
      <c r="A1" s="4" t="s">
        <v>82</v>
      </c>
      <c r="B1" s="4"/>
      <c r="C1" s="4"/>
      <c r="D1" s="4"/>
    </row>
    <row r="2" spans="1:4" ht="27" customHeight="1">
      <c r="A2" s="14"/>
      <c r="B2" s="15"/>
      <c r="C2" s="16" t="s">
        <v>1</v>
      </c>
      <c r="D2" s="16"/>
    </row>
    <row r="3" spans="1:4" s="11" customFormat="1" ht="21.75" customHeight="1">
      <c r="A3" s="8" t="s">
        <v>83</v>
      </c>
      <c r="B3" s="8" t="s">
        <v>67</v>
      </c>
      <c r="C3" s="8" t="s">
        <v>80</v>
      </c>
      <c r="D3" s="8" t="s">
        <v>7</v>
      </c>
    </row>
    <row r="4" spans="1:4" s="11" customFormat="1" ht="21.75" customHeight="1">
      <c r="A4" s="17" t="s">
        <v>84</v>
      </c>
      <c r="B4" s="10">
        <f>B8+B13</f>
        <v>28152</v>
      </c>
      <c r="C4" s="10">
        <f>C8+C13</f>
        <v>30464</v>
      </c>
      <c r="D4" s="18">
        <f>IF(B4&lt;&gt;0,(C4/B4-1)*100,0)</f>
        <v>8.212560386473422</v>
      </c>
    </row>
    <row r="5" spans="1:4" s="11" customFormat="1" ht="21.75" customHeight="1">
      <c r="A5" s="17" t="s">
        <v>36</v>
      </c>
      <c r="B5" s="10">
        <f>B9+B10+B11+B14</f>
        <v>27575</v>
      </c>
      <c r="C5" s="10">
        <f>C9+C10+C11+C14</f>
        <v>29676</v>
      </c>
      <c r="D5" s="18">
        <f aca="true" t="shared" si="0" ref="D5:D16">IF(B5&lt;&gt;0,(C5/B5-1)*100,0)</f>
        <v>7.619220308250219</v>
      </c>
    </row>
    <row r="6" spans="1:4" s="11" customFormat="1" ht="21.75" customHeight="1">
      <c r="A6" s="17" t="s">
        <v>37</v>
      </c>
      <c r="B6" s="10">
        <f>B15</f>
        <v>568</v>
      </c>
      <c r="C6" s="10">
        <f>C15</f>
        <v>788</v>
      </c>
      <c r="D6" s="18">
        <f t="shared" si="0"/>
        <v>38.73239436619718</v>
      </c>
    </row>
    <row r="7" spans="1:4" s="11" customFormat="1" ht="21.75" customHeight="1">
      <c r="A7" s="17" t="s">
        <v>38</v>
      </c>
      <c r="B7" s="10">
        <f>B12+B16</f>
        <v>9</v>
      </c>
      <c r="C7" s="10">
        <f>C12+C16</f>
        <v>0</v>
      </c>
      <c r="D7" s="18">
        <f t="shared" si="0"/>
        <v>-100</v>
      </c>
    </row>
    <row r="8" spans="1:4" s="11" customFormat="1" ht="21.75" customHeight="1">
      <c r="A8" s="17" t="s">
        <v>39</v>
      </c>
      <c r="B8" s="19">
        <v>5331</v>
      </c>
      <c r="C8" s="10">
        <v>5814</v>
      </c>
      <c r="D8" s="18">
        <f t="shared" si="0"/>
        <v>9.060213843556554</v>
      </c>
    </row>
    <row r="9" spans="1:4" s="11" customFormat="1" ht="21.75" customHeight="1">
      <c r="A9" s="17" t="s">
        <v>40</v>
      </c>
      <c r="B9" s="19">
        <v>4668</v>
      </c>
      <c r="C9" s="10">
        <v>5005</v>
      </c>
      <c r="D9" s="18">
        <f t="shared" si="0"/>
        <v>7.2193658954584405</v>
      </c>
    </row>
    <row r="10" spans="1:4" s="11" customFormat="1" ht="21.75" customHeight="1">
      <c r="A10" s="17" t="s">
        <v>41</v>
      </c>
      <c r="B10" s="19">
        <v>382</v>
      </c>
      <c r="C10" s="10">
        <v>501</v>
      </c>
      <c r="D10" s="18">
        <f t="shared" si="0"/>
        <v>31.151832460732987</v>
      </c>
    </row>
    <row r="11" spans="1:4" s="11" customFormat="1" ht="21.75" customHeight="1">
      <c r="A11" s="17" t="s">
        <v>42</v>
      </c>
      <c r="B11" s="19">
        <v>279</v>
      </c>
      <c r="C11" s="10">
        <v>308</v>
      </c>
      <c r="D11" s="18">
        <f t="shared" si="0"/>
        <v>10.39426523297491</v>
      </c>
    </row>
    <row r="12" spans="1:4" s="11" customFormat="1" ht="21.75" customHeight="1">
      <c r="A12" s="17" t="s">
        <v>43</v>
      </c>
      <c r="B12" s="19">
        <v>2</v>
      </c>
      <c r="C12" s="10"/>
      <c r="D12" s="18">
        <f t="shared" si="0"/>
        <v>-100</v>
      </c>
    </row>
    <row r="13" spans="1:4" s="11" customFormat="1" ht="21.75" customHeight="1">
      <c r="A13" s="17" t="s">
        <v>44</v>
      </c>
      <c r="B13" s="19">
        <v>22821</v>
      </c>
      <c r="C13" s="10">
        <v>24650</v>
      </c>
      <c r="D13" s="18">
        <f t="shared" si="0"/>
        <v>8.014548004031386</v>
      </c>
    </row>
    <row r="14" spans="1:4" s="11" customFormat="1" ht="21.75" customHeight="1">
      <c r="A14" s="17" t="s">
        <v>45</v>
      </c>
      <c r="B14" s="19">
        <v>22246</v>
      </c>
      <c r="C14" s="10">
        <v>23862</v>
      </c>
      <c r="D14" s="18">
        <f t="shared" si="0"/>
        <v>7.264227276813817</v>
      </c>
    </row>
    <row r="15" spans="1:4" s="11" customFormat="1" ht="21.75" customHeight="1">
      <c r="A15" s="17" t="s">
        <v>37</v>
      </c>
      <c r="B15" s="19">
        <v>568</v>
      </c>
      <c r="C15" s="10">
        <v>788</v>
      </c>
      <c r="D15" s="18">
        <f t="shared" si="0"/>
        <v>38.73239436619718</v>
      </c>
    </row>
    <row r="16" spans="1:4" s="11" customFormat="1" ht="21.75" customHeight="1">
      <c r="A16" s="17" t="s">
        <v>46</v>
      </c>
      <c r="B16" s="19">
        <v>7</v>
      </c>
      <c r="C16" s="10"/>
      <c r="D16" s="18">
        <f t="shared" si="0"/>
        <v>-100</v>
      </c>
    </row>
  </sheetData>
  <sheetProtection/>
  <mergeCells count="2">
    <mergeCell ref="A1:D1"/>
    <mergeCell ref="C2:D2"/>
  </mergeCells>
  <printOptions/>
  <pageMargins left="0.75" right="0.75" top="0.98" bottom="0.98" header="0.51" footer="0.51"/>
  <pageSetup errors="blank" fitToHeight="0" fitToWidth="1"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showZeros="0" tabSelected="1" workbookViewId="0" topLeftCell="A1">
      <pane ySplit="3" topLeftCell="A4" activePane="bottomLeft" state="frozen"/>
      <selection pane="bottomLeft" activeCell="G9" sqref="G9"/>
    </sheetView>
  </sheetViews>
  <sheetFormatPr defaultColWidth="9.140625" defaultRowHeight="14.25" customHeight="1"/>
  <cols>
    <col min="1" max="1" width="52.28125" style="3" customWidth="1"/>
    <col min="2" max="2" width="21.8515625" style="3" bestFit="1" customWidth="1"/>
    <col min="3" max="3" width="20.00390625" style="3" bestFit="1" customWidth="1"/>
    <col min="4" max="16384" width="9.140625" style="3" customWidth="1"/>
  </cols>
  <sheetData>
    <row r="1" spans="1:3" ht="31.5" customHeight="1">
      <c r="A1" s="4" t="s">
        <v>85</v>
      </c>
      <c r="B1" s="4"/>
      <c r="C1" s="4"/>
    </row>
    <row r="2" spans="1:3" s="1" customFormat="1" ht="22.5" customHeight="1">
      <c r="A2" s="5"/>
      <c r="B2" s="6"/>
      <c r="C2" s="7" t="s">
        <v>1</v>
      </c>
    </row>
    <row r="3" spans="1:3" s="2" customFormat="1" ht="32.25" customHeight="1">
      <c r="A3" s="8" t="s">
        <v>86</v>
      </c>
      <c r="B3" s="8" t="s">
        <v>67</v>
      </c>
      <c r="C3" s="8" t="s">
        <v>80</v>
      </c>
    </row>
    <row r="4" spans="1:3" s="2" customFormat="1" ht="32.25" customHeight="1">
      <c r="A4" s="9" t="s">
        <v>68</v>
      </c>
      <c r="B4" s="10">
        <f>B6+B8</f>
        <v>-22</v>
      </c>
      <c r="C4" s="10">
        <f>C6+C8</f>
        <v>244</v>
      </c>
    </row>
    <row r="5" spans="1:3" s="2" customFormat="1" ht="32.25" customHeight="1">
      <c r="A5" s="9" t="s">
        <v>69</v>
      </c>
      <c r="B5" s="10">
        <f>B7+B9</f>
        <v>8050</v>
      </c>
      <c r="C5" s="10">
        <f>C7+C9</f>
        <v>8294</v>
      </c>
    </row>
    <row r="6" spans="1:3" s="2" customFormat="1" ht="32.25" customHeight="1">
      <c r="A6" s="9" t="s">
        <v>70</v>
      </c>
      <c r="B6" s="10">
        <f>'收入预算'!B11-'支出预算'!B8</f>
        <v>2066</v>
      </c>
      <c r="C6" s="10">
        <f>'收入预算'!C11-'支出预算'!C8</f>
        <v>244</v>
      </c>
    </row>
    <row r="7" spans="1:3" s="2" customFormat="1" ht="32.25" customHeight="1">
      <c r="A7" s="9" t="s">
        <v>71</v>
      </c>
      <c r="B7" s="10">
        <v>7838</v>
      </c>
      <c r="C7" s="10">
        <v>8082</v>
      </c>
    </row>
    <row r="8" spans="1:3" s="2" customFormat="1" ht="32.25" customHeight="1">
      <c r="A8" s="9" t="s">
        <v>72</v>
      </c>
      <c r="B8" s="10">
        <f>'收入预算'!B18-'支出预算'!B13</f>
        <v>-2088</v>
      </c>
      <c r="C8" s="10">
        <f>'收入预算'!C18-'支出预算'!C13</f>
        <v>0</v>
      </c>
    </row>
    <row r="9" spans="1:3" s="2" customFormat="1" ht="32.25" customHeight="1">
      <c r="A9" s="9" t="s">
        <v>73</v>
      </c>
      <c r="B9" s="10">
        <v>212</v>
      </c>
      <c r="C9" s="10">
        <v>212</v>
      </c>
    </row>
  </sheetData>
  <sheetProtection/>
  <mergeCells count="1">
    <mergeCell ref="A1:C1"/>
  </mergeCells>
  <printOptions/>
  <pageMargins left="0.75" right="0.75" top="0.98" bottom="0.98" header="0.51" footer="0.51"/>
  <pageSetup errors="blank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2021-12-28T08:04:58Z</dcterms:created>
  <dcterms:modified xsi:type="dcterms:W3CDTF">2024-02-29T03:04:47Z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