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75" windowHeight="9765" tabRatio="724" activeTab="0"/>
  </bookViews>
  <sheets>
    <sheet name="云和县2023年政府投资项目计划表" sheetId="1" r:id="rId1"/>
  </sheets>
  <definedNames>
    <definedName name="_xlnm.Print_Titles" localSheetId="0">'云和县2023年政府投资项目计划表'!$4:$7</definedName>
    <definedName name="_xlnm.Print_Area" localSheetId="0">'云和县2023年政府投资项目计划表'!$A$1:$V$163</definedName>
  </definedNames>
  <calcPr fullCalcOnLoad="1"/>
</workbook>
</file>

<file path=xl/sharedStrings.xml><?xml version="1.0" encoding="utf-8"?>
<sst xmlns="http://schemas.openxmlformats.org/spreadsheetml/2006/main" count="976" uniqueCount="547">
  <si>
    <t>附件1</t>
  </si>
  <si>
    <t>云和县2023年政府投资项目计划</t>
  </si>
  <si>
    <t>单位：万元、亩</t>
  </si>
  <si>
    <t>序号</t>
  </si>
  <si>
    <t>项目名称</t>
  </si>
  <si>
    <t>建设性质</t>
  </si>
  <si>
    <t>建设规模及内容</t>
  </si>
  <si>
    <t>总投资</t>
  </si>
  <si>
    <t>建设起止年限</t>
  </si>
  <si>
    <t>用地情况</t>
  </si>
  <si>
    <t>预计到2022年底项目形象进度</t>
  </si>
  <si>
    <t>预计到2022年底完成投资</t>
  </si>
  <si>
    <t>2023年计划</t>
  </si>
  <si>
    <t>责任单位</t>
  </si>
  <si>
    <t>备注</t>
  </si>
  <si>
    <t>总用地</t>
  </si>
  <si>
    <t>2023年新增土地指标需求</t>
  </si>
  <si>
    <t>年度
投资</t>
  </si>
  <si>
    <t>资金来源</t>
  </si>
  <si>
    <t>计划进展</t>
  </si>
  <si>
    <t>国家、省安排</t>
  </si>
  <si>
    <t>年度财政安排</t>
  </si>
  <si>
    <t>历年财
政结转</t>
  </si>
  <si>
    <t>社会
投入</t>
  </si>
  <si>
    <t>自筹
资金</t>
  </si>
  <si>
    <t>债券
资金</t>
  </si>
  <si>
    <t>两山
资金</t>
  </si>
  <si>
    <t>其他财政资金</t>
  </si>
  <si>
    <t xml:space="preserve">合计 </t>
  </si>
  <si>
    <t>I</t>
  </si>
  <si>
    <t>实施类合计</t>
  </si>
  <si>
    <t>一</t>
  </si>
  <si>
    <t>农林水</t>
  </si>
  <si>
    <t>（一）农业</t>
  </si>
  <si>
    <t>2023年表土剥离（打捆）</t>
  </si>
  <si>
    <t>新开工</t>
  </si>
  <si>
    <t>未来社区、汽车综合体、华宏等区块表土剥离</t>
  </si>
  <si>
    <t>2023-2023</t>
  </si>
  <si>
    <t>完成</t>
  </si>
  <si>
    <t>县自然资源和规划局</t>
  </si>
  <si>
    <t>伏布生猪养殖项目配套进场道路</t>
  </si>
  <si>
    <t>全长约7.34km，路基宽度4.5m</t>
  </si>
  <si>
    <t>2023-2024</t>
  </si>
  <si>
    <t>设计等前期工作</t>
  </si>
  <si>
    <t>完成主体工程</t>
  </si>
  <si>
    <t>元和街道</t>
  </si>
  <si>
    <t>2023年农田基础设施提升</t>
  </si>
  <si>
    <t>新建高标准农田（粮功区）改造提升建设面积1000亩，</t>
  </si>
  <si>
    <t>完成崇头镇沙铺村（粮功区）改造提升建设项目</t>
  </si>
  <si>
    <t>完成1000亩</t>
  </si>
  <si>
    <t>县农业农村局</t>
  </si>
  <si>
    <t>云和梯田国家湿地公园生态修复工程</t>
  </si>
  <si>
    <t>续建</t>
  </si>
  <si>
    <t>修复农田总面积2222亩，主要建设包括翻耕、田埂、农耕路等</t>
  </si>
  <si>
    <t>2022-2023</t>
  </si>
  <si>
    <t>一期完成工程量90%，二期完成工程量50%</t>
  </si>
  <si>
    <t>完工</t>
  </si>
  <si>
    <t>崇头镇</t>
  </si>
  <si>
    <t>山水林田湖草资金1800万</t>
  </si>
  <si>
    <t>（二）水利</t>
  </si>
  <si>
    <t>龙泉溪治理二期</t>
  </si>
  <si>
    <t>整治岸坡6.61公里，（青龙潭段4.23公里，长汀段2.38公里）；管理道路6.65公里，（青龙潭段右岸0.05公里，长汀段6.6公里）；建设避灾点2处及便民设施等配套工程</t>
  </si>
  <si>
    <t>2021-2023</t>
  </si>
  <si>
    <t>完成主体工程建设</t>
  </si>
  <si>
    <t>县水利局</t>
  </si>
  <si>
    <t>上级资金为山水林田湖草中央资金</t>
  </si>
  <si>
    <t>龙泉溪云和段综合治理工程</t>
  </si>
  <si>
    <t>治理堤岸共33.13公里，包括岸坡整治7.79公里，新建管理道路31.13公里</t>
  </si>
  <si>
    <t>2022-2025</t>
  </si>
  <si>
    <t>施工招标</t>
  </si>
  <si>
    <t>完成总工程量的20%</t>
  </si>
  <si>
    <t>沈坑门水库工程</t>
  </si>
  <si>
    <t>新建库容59.4万方小型水库1座</t>
  </si>
  <si>
    <t>2022-2024</t>
  </si>
  <si>
    <t>开工建设</t>
  </si>
  <si>
    <t>完成上坝道路建设、引水隧道300米、坝基和坝肩开挖</t>
  </si>
  <si>
    <t>浮云溪流域综合治理</t>
  </si>
  <si>
    <t>崇头段、城区段提升改造</t>
  </si>
  <si>
    <r>
      <t>治理河长3.1公里，改造护岸6公里，河槽修复12万</t>
    </r>
    <r>
      <rPr>
        <sz val="8"/>
        <rFont val="方正书宋_GBK"/>
        <family val="0"/>
      </rPr>
      <t>㎡</t>
    </r>
    <r>
      <rPr>
        <sz val="8"/>
        <rFont val="CESI仿宋-GB2312"/>
        <family val="3"/>
      </rPr>
      <t>（含绿道配套服务设施）</t>
    </r>
  </si>
  <si>
    <t>完成施工图</t>
  </si>
  <si>
    <t>完成提升改造3公里</t>
  </si>
  <si>
    <t>上级资金为中央资金和省补资金</t>
  </si>
  <si>
    <t>紧水滩引水工程</t>
  </si>
  <si>
    <r>
      <t>引水线路12公里，流量2.88m</t>
    </r>
    <r>
      <rPr>
        <sz val="8"/>
        <rFont val="方正书宋_GBK"/>
        <family val="0"/>
      </rPr>
      <t>³</t>
    </r>
    <r>
      <rPr>
        <sz val="8"/>
        <rFont val="CESI仿宋-GB2312"/>
        <family val="3"/>
      </rPr>
      <t>/s，年引水量1630万m</t>
    </r>
    <r>
      <rPr>
        <sz val="8"/>
        <rFont val="方正书宋_GBK"/>
        <family val="0"/>
      </rPr>
      <t>³</t>
    </r>
  </si>
  <si>
    <t>2019-2023</t>
  </si>
  <si>
    <t>基本完成主体工程</t>
  </si>
  <si>
    <t>完工（2022.5）</t>
  </si>
  <si>
    <t>小计</t>
  </si>
  <si>
    <t>中小河流域综合治理</t>
  </si>
  <si>
    <t>安溪流域综合治理工程（一期）</t>
  </si>
  <si>
    <t>治理河长10.7公里，建设内容包括堤防护岸、防汛通道等</t>
  </si>
  <si>
    <t>完成总工程量70%</t>
  </si>
  <si>
    <t>云坛溪流域综合治理工程</t>
  </si>
  <si>
    <t>治理河长12.2公里，建设内容包括堤防护岸、防汛通道等</t>
  </si>
  <si>
    <t>完成总工程量80%</t>
  </si>
  <si>
    <t>梧桐坑流域综合治理工程</t>
  </si>
  <si>
    <t>治理河长13公里，建设内容包括堤防护岸、防汛通道等</t>
  </si>
  <si>
    <t>完成治理河道3公里</t>
  </si>
  <si>
    <t>完成治理河道5公里</t>
  </si>
  <si>
    <t>生物栖息繁衍廊道（堰坝）生态化改造项目</t>
  </si>
  <si>
    <t>本次堰坝整治工程中，拆除堰坝6座，改造堰坝87座，新建堰坝2座</t>
  </si>
  <si>
    <t>基本完工</t>
  </si>
  <si>
    <t>山水林田湖草中央资金1400万元</t>
  </si>
  <si>
    <t>2023年度山塘综合整治工程（打捆）</t>
  </si>
  <si>
    <t>完成2座山塘整治</t>
  </si>
  <si>
    <t>完成初设</t>
  </si>
  <si>
    <t>2023年度农村水系治理（结合美丽河湖建设）（打捆）</t>
  </si>
  <si>
    <t>整治河道20处，建设护岸5公里</t>
  </si>
  <si>
    <t>农村饮用水提标达标工程（打捆）</t>
  </si>
  <si>
    <t xml:space="preserve">新建安溪乡、赤石乡水厂，提升改造崇头镇、石塘镇、紧水滩镇原有水厂，对农村供水系统进行升级改造（修建联村和单村供水工程蓄水池， 铺设供水管道及安装过滤消毒设备、信息化改造等） </t>
  </si>
  <si>
    <t>2020-2024</t>
  </si>
  <si>
    <t>部分完成</t>
  </si>
  <si>
    <t>完成当年提标任务</t>
  </si>
  <si>
    <t>（三）美丽乡村建设</t>
  </si>
  <si>
    <t>美丽城镇建设（打捆）</t>
  </si>
  <si>
    <t>按照“十个一”标志性要求完成1个街道美丽城镇创建，其中凤凰山街道样版创建</t>
  </si>
  <si>
    <t>2023-2025</t>
  </si>
  <si>
    <t>确认2023年创建街道并完成部分项目申报</t>
  </si>
  <si>
    <t>完成凤凰山街道创建开工</t>
  </si>
  <si>
    <t>县住建局</t>
  </si>
  <si>
    <t>省级奖励资金已下达844万元</t>
  </si>
  <si>
    <t>最美梯田县域风貌区建设（打捆）</t>
  </si>
  <si>
    <t>按照县域风貌样版区的基础性指标、特色性指标和创新性指标三类指标来创建云和县最美梯田县域风貌样版区，区域包括梯田景区及公路沿线、赤石区块等</t>
  </si>
  <si>
    <t>完成创建申报，确认相关创建项目</t>
  </si>
  <si>
    <t>完成创建工作，并申请创建验收</t>
  </si>
  <si>
    <t>崇头镇黄家畲村地质文化村建设项目</t>
  </si>
  <si>
    <r>
      <t xml:space="preserve">共修复村内银矿连接古道及矿石搬运古道1000m；新建游步道2340m，路面硬化 500 </t>
    </r>
    <r>
      <rPr>
        <sz val="8"/>
        <rFont val="方正书宋_GBK"/>
        <family val="0"/>
      </rPr>
      <t>㎡</t>
    </r>
    <r>
      <rPr>
        <sz val="8"/>
        <rFont val="CESI仿宋-GB2312"/>
        <family val="3"/>
      </rPr>
      <t>；新建休憩凉亭、廊亭；装修银矿展示馆</t>
    </r>
  </si>
  <si>
    <t>完成建设并申报国家地质文化村</t>
  </si>
  <si>
    <t>未来乡村（打捆）</t>
  </si>
  <si>
    <t>以“三化九场景”为目标，打小顺、沈村等14个未来乡村及公园乡村试点村，主要建设内容为：农村配套设施、村庄风貌管控、数字乡村、产业、文化、治理等内容</t>
  </si>
  <si>
    <t>2022-</t>
  </si>
  <si>
    <t>完成小顺村未来乡村建设，开工建设沈村雪梨集成创新项目</t>
  </si>
  <si>
    <t>开展赤石、金水坑、安溪等未来乡村创建</t>
  </si>
  <si>
    <t>专项债视下达情况再分解</t>
  </si>
  <si>
    <t>二</t>
  </si>
  <si>
    <t>工业</t>
  </si>
  <si>
    <t>（一）工业园区基础设施</t>
  </si>
  <si>
    <t>工业园区基础设施建设</t>
  </si>
  <si>
    <t>低丘缓坡沙溪区块高胥移民湾地块开发工程</t>
  </si>
  <si>
    <r>
      <t>场地平整172亩，挖方量19.86万m</t>
    </r>
    <r>
      <rPr>
        <sz val="8"/>
        <rFont val="方正书宋_GBK"/>
        <family val="0"/>
      </rPr>
      <t>³</t>
    </r>
    <r>
      <rPr>
        <sz val="8"/>
        <rFont val="CESI仿宋-GB2312"/>
        <family val="3"/>
      </rPr>
      <t>，填方82.18万m</t>
    </r>
    <r>
      <rPr>
        <sz val="8"/>
        <rFont val="方正书宋_GBK"/>
        <family val="0"/>
      </rPr>
      <t>³</t>
    </r>
    <r>
      <rPr>
        <sz val="8"/>
        <rFont val="CESI仿宋-GB2312"/>
        <family val="3"/>
      </rPr>
      <t>；道路工程8383</t>
    </r>
    <r>
      <rPr>
        <sz val="8"/>
        <rFont val="方正书宋_GBK"/>
        <family val="0"/>
      </rPr>
      <t>㎡</t>
    </r>
    <r>
      <rPr>
        <sz val="8"/>
        <rFont val="CESI仿宋-GB2312"/>
        <family val="3"/>
      </rPr>
      <t>以及附属设施</t>
    </r>
  </si>
  <si>
    <t>完成道路部分工程</t>
  </si>
  <si>
    <t>云和经开区</t>
  </si>
  <si>
    <t>沙溪区块35KV电力管线接入系统工程</t>
  </si>
  <si>
    <t>敷设4*MMPΦ150+2*MMPΦ100孔管道1.8km，敷设电缆3*2.4km</t>
  </si>
  <si>
    <t>2023年园区零星基础设施（打捆）</t>
  </si>
  <si>
    <t>道路（机耕路）、地下管网、标志标线、行道树等的破损修复和边坡绿化、挡土墙、渠道、排水沟等修复、治理和加固；污水零直排工程；环境综合整治提升 工程；往年园区基础设施项目（城西广场、二期道路、健身广场等)；</t>
  </si>
  <si>
    <t>完成部分工程建设</t>
  </si>
  <si>
    <t>工业园区公共服务综合能力提升工程（打捆）</t>
  </si>
  <si>
    <t>兴昌路西延伸道路工程（和信路—守信路）</t>
  </si>
  <si>
    <t>新建道路长396m，宽20m</t>
  </si>
  <si>
    <t>守信路北延伸道路工程（兴旺路—复兴路）</t>
  </si>
  <si>
    <t>新建道路长161m，宽16m</t>
  </si>
  <si>
    <t>长田变#3-#16出线配套电力管道埋设工程</t>
  </si>
  <si>
    <t>新建电缆管道3.574km，电缆井95座，绿化恢复2.6km，恢复路灯40盏等</t>
  </si>
  <si>
    <t>完成前期</t>
  </si>
  <si>
    <t>数字化园区（智慧园区）建设项目</t>
  </si>
  <si>
    <r>
      <t>主要建设各类智慧基础设施及应用，包括大数据平台、园区公共管理平台系统、应急联动平台、智慧管廊综合管理平台、等。覆盖范围近期为3.5k</t>
    </r>
    <r>
      <rPr>
        <sz val="8"/>
        <rFont val="方正书宋_GBK"/>
        <family val="0"/>
      </rPr>
      <t>㎡</t>
    </r>
    <r>
      <rPr>
        <sz val="8"/>
        <rFont val="CESI仿宋-GB2312"/>
        <family val="3"/>
      </rPr>
      <t>，远期扩展至12k</t>
    </r>
    <r>
      <rPr>
        <sz val="8"/>
        <rFont val="方正书宋_GBK"/>
        <family val="0"/>
      </rPr>
      <t>㎡</t>
    </r>
  </si>
  <si>
    <t>2022-2030</t>
  </si>
  <si>
    <t>完成方案设计</t>
  </si>
  <si>
    <t>启动公共管理平台建设</t>
  </si>
  <si>
    <t>工业园区公共服务中心项目</t>
  </si>
  <si>
    <r>
      <t>用地面积3329</t>
    </r>
    <r>
      <rPr>
        <sz val="8"/>
        <rFont val="方正书宋_GBK"/>
        <family val="0"/>
      </rPr>
      <t>㎡</t>
    </r>
    <r>
      <rPr>
        <sz val="8"/>
        <rFont val="CESI仿宋-GB2312"/>
        <family val="3"/>
      </rPr>
      <t>，总建筑面积8104</t>
    </r>
    <r>
      <rPr>
        <sz val="8"/>
        <rFont val="方正书宋_GBK"/>
        <family val="0"/>
      </rPr>
      <t>㎡</t>
    </r>
  </si>
  <si>
    <t>2020-2023</t>
  </si>
  <si>
    <t>竣工验收</t>
  </si>
  <si>
    <t>三</t>
  </si>
  <si>
    <t>服务业</t>
  </si>
  <si>
    <t>（一）旅游</t>
  </si>
  <si>
    <t>云和梯田5A创建综合管网工程（打捆）</t>
  </si>
  <si>
    <r>
      <t>完成景区8.02k</t>
    </r>
    <r>
      <rPr>
        <sz val="8"/>
        <rFont val="方正书宋_GBK"/>
        <family val="0"/>
      </rPr>
      <t>㎡</t>
    </r>
    <r>
      <rPr>
        <sz val="8"/>
        <rFont val="CESI仿宋-GB2312"/>
        <family val="3"/>
      </rPr>
      <t>及核心景区可视范围的电力、电信、传输等管网综合“上改下”工程</t>
    </r>
  </si>
  <si>
    <t>完成部分管线下地改造</t>
  </si>
  <si>
    <t>全部完成</t>
  </si>
  <si>
    <t>县农旅投公司</t>
  </si>
  <si>
    <t>全域旅游基础配套（打捆）</t>
  </si>
  <si>
    <r>
      <t>做好云和县全域旅游基础配套设施建设，主要为云和县域景区和度假区范围景观节点、排污、供水、电力、码头提升、停车、驿站等基础配套设施，云缦康养度假区、白鹤尖、佛儿岩、灵</t>
    </r>
    <r>
      <rPr>
        <sz val="8"/>
        <rFont val="方正书宋_GBK"/>
        <family val="0"/>
      </rPr>
      <t>漈</t>
    </r>
    <r>
      <rPr>
        <sz val="8"/>
        <rFont val="CESI仿宋-GB2312"/>
        <family val="3"/>
      </rPr>
      <t>山等景区生态修复、排污、供水、驿站、标识系统等项目建设</t>
    </r>
  </si>
  <si>
    <t>云和东旅游集散中心、梯田景区等项目排污完工，完成云缦康养度假区项目杆线迁移，原“马尔代夫”生态修复进场施工</t>
  </si>
  <si>
    <t>完成梯田5A创建基础配套，燕庐污水、电力等基础设施完工，白鹤尖、局村旅游厕所完工，原“马尔代夫”生态修复完工，启动龙门码头提升</t>
  </si>
  <si>
    <t>县文广旅体局</t>
  </si>
  <si>
    <t>财政结转为绿色转化资金；债券资金为全域旅游创建专项债</t>
  </si>
  <si>
    <t>仙宫景区-仙牛半岛提升项目-配套基础设施</t>
  </si>
  <si>
    <t>新建道路、电力线路等基础设施</t>
  </si>
  <si>
    <t>完成设计条件确定和农转用组件</t>
  </si>
  <si>
    <t>其中7亩已调为建设用地</t>
  </si>
  <si>
    <t>云和梯田国家生态湿地生物多样性保护与价值转化工程</t>
  </si>
  <si>
    <t>集生物多样保护、科普、研学、体验、培训、生态旅游等功能于一体的，以农耕文明为特色的“生态发展”与“共同富裕”相得益彰的生物多样性体验地</t>
  </si>
  <si>
    <t>开展一馆两园等规划设计</t>
  </si>
  <si>
    <t>一馆两园工程开工建设，地下室施工</t>
  </si>
  <si>
    <t>（二）房地产（含安置房）</t>
  </si>
  <si>
    <t>小徐未来社区改造区块</t>
  </si>
  <si>
    <t>对农民新村、水石花苑按照未来社区创建要求进行改造提升</t>
  </si>
  <si>
    <t>完成主干道沥青铺设</t>
  </si>
  <si>
    <t>县住建局、县城投公司</t>
  </si>
  <si>
    <t>结转资金为2022年专项债</t>
  </si>
  <si>
    <t>迁建安置区（原处州汽校地块）</t>
  </si>
  <si>
    <t>一期有土安置区</t>
  </si>
  <si>
    <r>
      <t>总用地面积21048m</t>
    </r>
    <r>
      <rPr>
        <sz val="8"/>
        <rFont val="方正书宋_GBK"/>
        <family val="0"/>
      </rPr>
      <t>²</t>
    </r>
    <r>
      <rPr>
        <sz val="8"/>
        <rFont val="CESI仿宋-GB2312"/>
        <family val="3"/>
      </rPr>
      <t>，新建3层安置房17幢共86直，总建筑面积约21380</t>
    </r>
    <r>
      <rPr>
        <sz val="8"/>
        <rFont val="方正书宋_GBK"/>
        <family val="0"/>
      </rPr>
      <t>㎡</t>
    </r>
  </si>
  <si>
    <t>2019-</t>
  </si>
  <si>
    <t>完成三通一平和部分污水管网建设</t>
  </si>
  <si>
    <t>完成后续自建房部分污水管网建设（视安置房进度推进）</t>
  </si>
  <si>
    <t>县征收中心</t>
  </si>
  <si>
    <t>二期有土安置区</t>
  </si>
  <si>
    <r>
      <t>总用地面积4855m</t>
    </r>
    <r>
      <rPr>
        <sz val="8"/>
        <rFont val="方正书宋_GBK"/>
        <family val="0"/>
      </rPr>
      <t>²</t>
    </r>
    <r>
      <rPr>
        <sz val="8"/>
        <rFont val="CESI仿宋-GB2312"/>
        <family val="3"/>
      </rPr>
      <t>，新建3层安置房4幢共24直，总建筑面积约5040</t>
    </r>
    <r>
      <rPr>
        <sz val="8"/>
        <rFont val="方正书宋_GBK"/>
        <family val="0"/>
      </rPr>
      <t>㎡</t>
    </r>
  </si>
  <si>
    <t>完成项目供地、三通一平开工</t>
  </si>
  <si>
    <t>完成三通一平，安置房分户证件办理</t>
  </si>
  <si>
    <t>石塘镇235国道改建工程拆迁安置项目</t>
  </si>
  <si>
    <r>
      <t>包括朱村、金村、张兰等6个安置区块，安置户数35户，用地面积25亩，地上建筑面积10706</t>
    </r>
    <r>
      <rPr>
        <sz val="8"/>
        <rFont val="方正书宋_GBK"/>
        <family val="0"/>
      </rPr>
      <t>㎡</t>
    </r>
    <r>
      <rPr>
        <sz val="8"/>
        <rFont val="CESI仿宋-GB2312"/>
        <family val="3"/>
      </rPr>
      <t>，地下储藏间建筑面积3105</t>
    </r>
    <r>
      <rPr>
        <sz val="8"/>
        <rFont val="方正书宋_GBK"/>
        <family val="0"/>
      </rPr>
      <t>㎡</t>
    </r>
  </si>
  <si>
    <t>完成施工图及预算</t>
  </si>
  <si>
    <t>完成6个区块安置小区三通一平,自建安置房开工</t>
  </si>
  <si>
    <t>石塘镇</t>
  </si>
  <si>
    <t>紧水滩镇金水坑村农用地场地平整项目</t>
  </si>
  <si>
    <r>
      <t>场地平整面积约17050</t>
    </r>
    <r>
      <rPr>
        <sz val="8"/>
        <rFont val="方正书宋_GBK"/>
        <family val="0"/>
      </rPr>
      <t>㎡</t>
    </r>
    <r>
      <rPr>
        <sz val="8"/>
        <rFont val="CESI仿宋-GB2312"/>
        <family val="3"/>
      </rPr>
      <t>，包括土方工程、挡墙工程等</t>
    </r>
  </si>
  <si>
    <t>完成初步设计</t>
  </si>
  <si>
    <t>紧水滩镇</t>
  </si>
  <si>
    <t>白龙山街道征收安置项目</t>
  </si>
  <si>
    <t>岗头小区北侧安置房</t>
  </si>
  <si>
    <r>
      <t>用地面积500</t>
    </r>
    <r>
      <rPr>
        <sz val="8"/>
        <rFont val="方正书宋_GBK"/>
        <family val="0"/>
      </rPr>
      <t>㎡</t>
    </r>
    <r>
      <rPr>
        <sz val="8"/>
        <rFont val="CESI仿宋-GB2312"/>
        <family val="3"/>
      </rPr>
      <t>，自建安置房4户，建筑面积960</t>
    </r>
    <r>
      <rPr>
        <sz val="8"/>
        <rFont val="方正书宋_GBK"/>
        <family val="0"/>
      </rPr>
      <t>㎡</t>
    </r>
  </si>
  <si>
    <t>完成供地和方案论证</t>
  </si>
  <si>
    <t>完成平整，安置房建设</t>
  </si>
  <si>
    <t>白龙山街道</t>
  </si>
  <si>
    <t>处州汽校安置地东侧安置房工程</t>
  </si>
  <si>
    <r>
      <t>总用地面积396</t>
    </r>
    <r>
      <rPr>
        <sz val="8"/>
        <rFont val="方正书宋_GBK"/>
        <family val="0"/>
      </rPr>
      <t>㎡</t>
    </r>
    <r>
      <rPr>
        <sz val="8"/>
        <rFont val="CESI仿宋-GB2312"/>
        <family val="3"/>
      </rPr>
      <t>，自建安置户3户，建筑面积720</t>
    </r>
    <r>
      <rPr>
        <sz val="8"/>
        <rFont val="方正书宋_GBK"/>
        <family val="0"/>
      </rPr>
      <t>㎡</t>
    </r>
  </si>
  <si>
    <t>完成供地和方案审批，正在办理建房审批手续</t>
  </si>
  <si>
    <t>低丘缓坡沙溪区块房屋征收安置地二期</t>
  </si>
  <si>
    <r>
      <t>总用地11673.55</t>
    </r>
    <r>
      <rPr>
        <sz val="8"/>
        <rFont val="方正书宋_GBK"/>
        <family val="0"/>
      </rPr>
      <t>㎡</t>
    </r>
    <r>
      <rPr>
        <sz val="8"/>
        <rFont val="CESI仿宋-GB2312"/>
        <family val="3"/>
      </rPr>
      <t>，自建安置房4直，完成项目的室外配套</t>
    </r>
  </si>
  <si>
    <t>2015-2023</t>
  </si>
  <si>
    <t>完成部分安置房建设</t>
  </si>
  <si>
    <t>祥云街二期拆迁有土安置区（金丰嘉苑东侧地块）电气线路提升工程</t>
  </si>
  <si>
    <t>开关站、变压器等电力设施提升</t>
  </si>
  <si>
    <t>完成70%</t>
  </si>
  <si>
    <t>崇头镇征收安置项目</t>
  </si>
  <si>
    <t>梯田景区游客中心工程拆迁安置区（二期）</t>
  </si>
  <si>
    <r>
      <t>总用地面积6586</t>
    </r>
    <r>
      <rPr>
        <sz val="8"/>
        <rFont val="方正书宋_GBK"/>
        <family val="0"/>
      </rPr>
      <t>㎡</t>
    </r>
    <r>
      <rPr>
        <sz val="8"/>
        <rFont val="CESI仿宋-GB2312"/>
        <family val="3"/>
      </rPr>
      <t>，新建2排58直安置房，总建筑面积4271</t>
    </r>
    <r>
      <rPr>
        <sz val="8"/>
        <rFont val="方正书宋_GBK"/>
        <family val="0"/>
      </rPr>
      <t>㎡</t>
    </r>
    <r>
      <rPr>
        <sz val="8"/>
        <rFont val="CESI仿宋-GB2312"/>
        <family val="3"/>
      </rPr>
      <t>（含一二期电力工程）</t>
    </r>
  </si>
  <si>
    <t>完成场地平整</t>
  </si>
  <si>
    <t>完成挡墙、杆线迁改，自建房施工</t>
  </si>
  <si>
    <t>梅源至吴坪公路房屋安置地项目</t>
  </si>
  <si>
    <r>
      <t>用地面积1989</t>
    </r>
    <r>
      <rPr>
        <sz val="8"/>
        <rFont val="方正书宋_GBK"/>
        <family val="0"/>
      </rPr>
      <t>㎡</t>
    </r>
    <r>
      <rPr>
        <sz val="8"/>
        <rFont val="CESI仿宋-GB2312"/>
        <family val="3"/>
      </rPr>
      <t>，新建安置房14直（1户），建筑面积约1680</t>
    </r>
    <r>
      <rPr>
        <sz val="8"/>
        <rFont val="方正书宋_GBK"/>
        <family val="0"/>
      </rPr>
      <t>㎡</t>
    </r>
  </si>
  <si>
    <t>完成初设报批</t>
  </si>
  <si>
    <t>完成场地平整，自建房开工</t>
  </si>
  <si>
    <r>
      <t>下</t>
    </r>
    <r>
      <rPr>
        <sz val="8"/>
        <rFont val="方正书宋_GBK"/>
        <family val="0"/>
      </rPr>
      <t>垟</t>
    </r>
    <r>
      <rPr>
        <sz val="8"/>
        <rFont val="CESI仿宋-GB2312"/>
        <family val="3"/>
      </rPr>
      <t>村拆迁安置项目</t>
    </r>
  </si>
  <si>
    <r>
      <t>用地面积1947</t>
    </r>
    <r>
      <rPr>
        <sz val="8"/>
        <rFont val="方正书宋_GBK"/>
        <family val="0"/>
      </rPr>
      <t>㎡</t>
    </r>
    <r>
      <rPr>
        <sz val="8"/>
        <rFont val="CESI仿宋-GB2312"/>
        <family val="3"/>
      </rPr>
      <t>，新建安置房占地面积约500</t>
    </r>
    <r>
      <rPr>
        <sz val="8"/>
        <rFont val="方正书宋_GBK"/>
        <family val="0"/>
      </rPr>
      <t>㎡</t>
    </r>
    <r>
      <rPr>
        <sz val="8"/>
        <rFont val="CESI仿宋-GB2312"/>
        <family val="3"/>
      </rPr>
      <t>，用于安置后交线道路拓宽拆迁安置，安置农户4户</t>
    </r>
  </si>
  <si>
    <t>2023—2024</t>
  </si>
  <si>
    <t>完成三通一平建设</t>
  </si>
  <si>
    <t>截至9月底账户余400万</t>
  </si>
  <si>
    <t>梅竹村“火烧基”地质灾害解危安置地挡土墙工程</t>
  </si>
  <si>
    <r>
      <t>用地面积3735</t>
    </r>
    <r>
      <rPr>
        <sz val="8"/>
        <rFont val="方正书宋_GBK"/>
        <family val="0"/>
      </rPr>
      <t>㎡</t>
    </r>
    <r>
      <rPr>
        <sz val="8"/>
        <rFont val="CESI仿宋-GB2312"/>
        <family val="3"/>
      </rPr>
      <t>，用于安置“火烧基”土地拆迁安置户7户和房屋拆迁安置户4户</t>
    </r>
  </si>
  <si>
    <t>云龙公路改建工程凤凰山街道安置地项目</t>
  </si>
  <si>
    <r>
      <t>总用地面积3682</t>
    </r>
    <r>
      <rPr>
        <sz val="8"/>
        <rFont val="方正书宋_GBK"/>
        <family val="0"/>
      </rPr>
      <t>㎡</t>
    </r>
    <r>
      <rPr>
        <sz val="8"/>
        <rFont val="CESI仿宋-GB2312"/>
        <family val="3"/>
      </rPr>
      <t>，总建筑面积3932</t>
    </r>
    <r>
      <rPr>
        <sz val="8"/>
        <rFont val="方正书宋_GBK"/>
        <family val="0"/>
      </rPr>
      <t>㎡</t>
    </r>
    <r>
      <rPr>
        <sz val="8"/>
        <rFont val="CESI仿宋-GB2312"/>
        <family val="3"/>
      </rPr>
      <t>，安置约11户</t>
    </r>
  </si>
  <si>
    <t>安置房主体完工，一期挡墙建设完成，三通一平基本完工</t>
  </si>
  <si>
    <t>凤凰山街道</t>
  </si>
  <si>
    <t>四</t>
  </si>
  <si>
    <t>基础网络</t>
  </si>
  <si>
    <t>（一）交通</t>
  </si>
  <si>
    <t>235国道云和段改建工程</t>
  </si>
  <si>
    <t>全长34.8km，一级公路16.2km、二级公路18.6km，隧道10.5座、桥梁34座</t>
  </si>
  <si>
    <t>2022-2026</t>
  </si>
  <si>
    <t>桥隧、路基土石方完成10%</t>
  </si>
  <si>
    <t>桥隧、路基土石方完成35%</t>
  </si>
  <si>
    <t>县交通运输局、县交投公司</t>
  </si>
  <si>
    <t>黄安线提升改造工程（一期）</t>
  </si>
  <si>
    <t>改建芝畈至下武段，二级公路2.267km</t>
  </si>
  <si>
    <t>完成工程量80%</t>
  </si>
  <si>
    <t>2022年专项债券资金已下达3000万元；债券资金为全域旅游专项债</t>
  </si>
  <si>
    <t>局龙线改建工程二期（金水坑至龙门段）</t>
  </si>
  <si>
    <t>改建金水坑至龙门二级公路3.5km，其中隧道2座1635m，桥梁1座127m，路基宽度10m（不含龙门村段）</t>
  </si>
  <si>
    <t>完成开工建设准备</t>
  </si>
  <si>
    <t>用地指标已解决</t>
  </si>
  <si>
    <t>局龙线改建工程一期（局村至金水坑）</t>
  </si>
  <si>
    <t>拟改建天堂坑口至金水坑段二级公路约6.5公里，提升改造溪口村过境段三级公路约2.1公里</t>
  </si>
  <si>
    <t>开展施工图设计优化修改</t>
  </si>
  <si>
    <t>路基、桥梁完成10%</t>
  </si>
  <si>
    <t>“一县一县道”用地指标政策下达时间不确定</t>
  </si>
  <si>
    <t>长深高速公路云和赤石互通改建工程</t>
  </si>
  <si>
    <t>拟对现状单向仅供往返丽水方向车辆上下高速的简易互通，采用变异T形互通方案增设龙泉（福建）方向一对出入匝道</t>
  </si>
  <si>
    <t>S210仙居至景宁公路云和局村至大徐段工程（原328省道）</t>
  </si>
  <si>
    <t>新建云章至大徐段一级公路1.69公里，改建局村至云章段二级公路2.56公里，路线全长约5.55公里（含利用G235国道段长1.303公里），其中桥梁483米/3座，隧道330米/2座</t>
  </si>
  <si>
    <t xml:space="preserve">      </t>
  </si>
  <si>
    <t>路基、桥梁完成5%</t>
  </si>
  <si>
    <t>玉溪库区航道提升改造工程</t>
  </si>
  <si>
    <t>拟对滩下、规溪、双港等渡埠码头及水上服务站工程等改造提升；新建三江口交通码头3座（溪口、局村、三潭），共有货运泊位2个，客运泊位8个</t>
  </si>
  <si>
    <t>开展初设编制</t>
  </si>
  <si>
    <t>码头及水上服务站工程等改造提升开工建设，完成工程量10%</t>
  </si>
  <si>
    <t>县交通运输局</t>
  </si>
  <si>
    <t>陈麻线提升改造工程（一期）</t>
  </si>
  <si>
    <r>
      <t>改建水碓</t>
    </r>
    <r>
      <rPr>
        <sz val="8"/>
        <rFont val="方正书宋_GBK"/>
        <family val="0"/>
      </rPr>
      <t>垟</t>
    </r>
    <r>
      <rPr>
        <sz val="8"/>
        <rFont val="CESI仿宋-GB2312"/>
        <family val="3"/>
      </rPr>
      <t>至东坑下约5.3公里</t>
    </r>
  </si>
  <si>
    <t>2023-2026</t>
  </si>
  <si>
    <t>“一县一县道”用地指标政策下达时间不确定；资金未落实</t>
  </si>
  <si>
    <t>云和县全域旅游创建工程-梯田创5A通景公路沿线风貌提升整治工程</t>
  </si>
  <si>
    <t>拟对后交线（除后山至将军桥段）、后交线至梅竹、后交线至坑根、吴坪公路沿线绿化提升、节点打造以及部分裸露边坡治理等</t>
  </si>
  <si>
    <t>完成施工图设计</t>
  </si>
  <si>
    <t>债券资金为全域旅游创建专项债</t>
  </si>
  <si>
    <t>2023年“四好农村路”建设项目（农村公路路面大中修、改造（改善）提升等）（打捆）</t>
  </si>
  <si>
    <t>对农村公路路面大中修约60公里、改造（改善）提升约23公里，危桥改造1座，路域环境、安全设施及应急养护等综合提升</t>
  </si>
  <si>
    <t>（二）能源</t>
  </si>
  <si>
    <t>丽水云和长田110kv变电站用地平整工程</t>
  </si>
  <si>
    <r>
      <t>场地平整4885</t>
    </r>
    <r>
      <rPr>
        <sz val="8"/>
        <rFont val="方正书宋_GBK"/>
        <family val="0"/>
      </rPr>
      <t>㎡</t>
    </r>
  </si>
  <si>
    <t>（三）信息</t>
  </si>
  <si>
    <t>浙江省中波发射管理中心云和广播转播台建设工程</t>
  </si>
  <si>
    <r>
      <t>用地面积约9.25万</t>
    </r>
    <r>
      <rPr>
        <sz val="8"/>
        <rFont val="方正书宋_GBK"/>
        <family val="0"/>
      </rPr>
      <t>㎡</t>
    </r>
    <r>
      <rPr>
        <sz val="8"/>
        <rFont val="CESI仿宋-GB2312"/>
        <family val="3"/>
      </rPr>
      <t>，其中建设用地约0.78万</t>
    </r>
    <r>
      <rPr>
        <sz val="8"/>
        <rFont val="方正书宋_GBK"/>
        <family val="0"/>
      </rPr>
      <t>㎡</t>
    </r>
    <r>
      <rPr>
        <sz val="8"/>
        <rFont val="CESI仿宋-GB2312"/>
        <family val="3"/>
      </rPr>
      <t>。主要建设内容包括场区（技术业务用房、附属用房建筑面积约2200</t>
    </r>
    <r>
      <rPr>
        <sz val="8"/>
        <rFont val="方正书宋_GBK"/>
        <family val="0"/>
      </rPr>
      <t>㎡</t>
    </r>
    <r>
      <rPr>
        <sz val="8"/>
        <rFont val="CESI仿宋-GB2312"/>
        <family val="3"/>
      </rPr>
      <t>）、地网及附属设施、广播发射工艺系统、连接道路等</t>
    </r>
  </si>
  <si>
    <t>地网工程施工</t>
  </si>
  <si>
    <t>完成地网及塔基，附属用房工程量50%</t>
  </si>
  <si>
    <t>县城投公司</t>
  </si>
  <si>
    <t>五</t>
  </si>
  <si>
    <t>城乡基础设施</t>
  </si>
  <si>
    <t>城市道路建设</t>
  </si>
  <si>
    <t>祥云街（黄水碓—城西路）</t>
  </si>
  <si>
    <t>新建道路全长672m（其中高架 210m），道路宽32m。主要建设内容包括道路、给排水管道、强弱电管线、照明、绿化等</t>
  </si>
  <si>
    <t>完成施工图招标准备</t>
  </si>
  <si>
    <t>完成工程量30%</t>
  </si>
  <si>
    <t>大庆寺区块北侧道路</t>
  </si>
  <si>
    <t>道路长444m，宽12m</t>
  </si>
  <si>
    <t>一标段完工</t>
  </si>
  <si>
    <t>新建南路（处州驾校南侧-高速路）</t>
  </si>
  <si>
    <t>道路长238m，宽30m</t>
  </si>
  <si>
    <t>主体工程基本完工</t>
  </si>
  <si>
    <t>祥云街（大坪路—仙宫大道）</t>
  </si>
  <si>
    <t>道路长995m，宽32m</t>
  </si>
  <si>
    <t>二标段主体工程基本完工</t>
  </si>
  <si>
    <t>复兴路至党校连接道路</t>
  </si>
  <si>
    <t>道路长640米，宽10米</t>
  </si>
  <si>
    <t>完成工程量的40%</t>
  </si>
  <si>
    <t>大坪安置区道路工程</t>
  </si>
  <si>
    <t>道路长约700m，宽12m</t>
  </si>
  <si>
    <t>完成工程量40%</t>
  </si>
  <si>
    <t>云雾路桥梁拆建工程</t>
  </si>
  <si>
    <t>新建桥梁及延伸道路长度约200m，桥梁宽度约30m</t>
  </si>
  <si>
    <t>初步设计中</t>
  </si>
  <si>
    <t>狮山路道路改造工程</t>
  </si>
  <si>
    <t>道路宽度约24m，长度约1km</t>
  </si>
  <si>
    <t>完成施工图编制</t>
  </si>
  <si>
    <t>完成路基管网施工</t>
  </si>
  <si>
    <t>城东公共停车场及综合配套工程专项债</t>
  </si>
  <si>
    <t>城南东路道路改造工程</t>
  </si>
  <si>
    <t>道路宽度约25m，长度约1.3km，包括城南路安溪桥拓宽</t>
  </si>
  <si>
    <t>城市基础设施</t>
  </si>
  <si>
    <t>2023年环卫改造（公厕）（打捆）</t>
  </si>
  <si>
    <t>新建翠屏街公厕，改造两座</t>
  </si>
  <si>
    <t>完成林业局公厕、木玩主题公园和云杨路公厕改造</t>
  </si>
  <si>
    <t>10%留地安置区市政配套工程</t>
  </si>
  <si>
    <t>10%留地（古竹等留地安置区市政配套设施）</t>
  </si>
  <si>
    <t>完成初设批复</t>
  </si>
  <si>
    <t>金丽花苑、向阳小区污水零直排改造</t>
  </si>
  <si>
    <t>对小区进行零直排、雨雾分流改造</t>
  </si>
  <si>
    <t>凤凰山全民健身公园（凤凰山公园提升工程）</t>
  </si>
  <si>
    <t>一期新建西侧入口、游步道等及法制文化园改造；二期完成西段游步道、水库周边无障碍环库游道、东部部分游步道；三期部分路灯安装及基础设施提升</t>
  </si>
  <si>
    <t>2018-2023</t>
  </si>
  <si>
    <t>一期、二期已完工</t>
  </si>
  <si>
    <t>市政雨污水管网检测清淤项目</t>
  </si>
  <si>
    <t>市政雨污水管网检测清淤及检测</t>
  </si>
  <si>
    <t>雨水管网清淤及检测，完成招标文件编制</t>
  </si>
  <si>
    <t>完成年度检测清淤任务</t>
  </si>
  <si>
    <t>普光未来社区</t>
  </si>
  <si>
    <t>建范围总面积16.7公顷，直接受益居民3888人，主要改造内容包括绿化提升、停车位提升、邻里空间改造等</t>
  </si>
  <si>
    <t>完成试点申报</t>
  </si>
  <si>
    <t>工程量完成30%</t>
  </si>
  <si>
    <t>县住建局
凤凰山街道</t>
  </si>
  <si>
    <t>2022年老旧小区改造</t>
  </si>
  <si>
    <t>浮云小区、党校区块、环宇路区块、中医院宿舍、公园路32-98号，红光路111号-112号、城东路以西-吉祥路以南等6个区块小区改造</t>
  </si>
  <si>
    <t>浮云小区、党校区块、环宇路区块完工，其余区块部分完成</t>
  </si>
  <si>
    <t>财政结转用于南山小区</t>
  </si>
  <si>
    <t>2023年老旧小区改造</t>
  </si>
  <si>
    <t>新建北路区块老旧小区改造</t>
  </si>
  <si>
    <t>完成前期资料收集</t>
  </si>
  <si>
    <t>县住建局
浮云街道</t>
  </si>
  <si>
    <t>2023年城市零星工程（打捆）</t>
  </si>
  <si>
    <t>零星新建市政配套、市政设施维修改造、城市亮化及维修、信号灯新建及改造、临时停车场、节日装扮、公园绿地草花更换、街头绿化、县城标志标线、港湾式公交停靠站、应急工程等</t>
  </si>
  <si>
    <t>复兴路两侧提升改造工程</t>
  </si>
  <si>
    <t>仙宫大道路口以西至城东路，路段总长约 0.9km。主要包括路两侧、中央隔离带及十字路口绿化景观，人行道铺装等</t>
  </si>
  <si>
    <t>仙宫大道至城东路段道路两侧提升基本完工，城东路至云雾路段开工</t>
  </si>
  <si>
    <t>县城投公司实施</t>
  </si>
  <si>
    <t>农村生活污水处理设施新建及标准化运维改造（打捆）</t>
  </si>
  <si>
    <t>1750户新接农户，覆盖行政村新10个，新建59个处理设施，改造38个处理设施，建设绿色基础设施1个，零直排村4个</t>
  </si>
  <si>
    <t>2021-2025</t>
  </si>
  <si>
    <t>完工5个，开工10个处理设施；完工10个，开工8个处理设施提升改造；标准化运维设施120个，新增接户651户</t>
  </si>
  <si>
    <t>完工18个终端及管网设施改造</t>
  </si>
  <si>
    <t>城市污水处理厂清洁排放技术改造及城区污水零直排PPP项目</t>
  </si>
  <si>
    <t>1.污水处理厂新建一套深度处理系统；2.老小区、市政道路截污纳管和零直排改造</t>
  </si>
  <si>
    <t>政府存量区块、新设计区块完工</t>
  </si>
  <si>
    <t>污水垃圾处理补短板工程</t>
  </si>
  <si>
    <t>第二污水处理厂</t>
  </si>
  <si>
    <t>项目总用地面积约16.6亩，新建处理规模30000m3/d第二污水处理厂及进厂主管</t>
  </si>
  <si>
    <t>完成初步设计委托招标</t>
  </si>
  <si>
    <t>污水处理厂主体施工，进场管网沟槽开挖、管道铺设</t>
  </si>
  <si>
    <t>申请中央预算补助</t>
  </si>
  <si>
    <t>城南污水管网优化项目</t>
  </si>
  <si>
    <t>对城南片区污水管网进行改造提升，包括新改建D600污水管2453m，D800污水管4616m，D1000污水管607m，D1200管道2286m</t>
  </si>
  <si>
    <t>文体中心管网完工，城南主管主体施工</t>
  </si>
  <si>
    <t>住建局</t>
  </si>
  <si>
    <t>500万山海协作资金用于文体中心管网工程</t>
  </si>
  <si>
    <t>长垄垃圾填埋场修复工程</t>
  </si>
  <si>
    <r>
      <t>总设计库容（57.3+40.0）万m</t>
    </r>
    <r>
      <rPr>
        <sz val="8"/>
        <rFont val="方正书宋_GBK"/>
        <family val="0"/>
      </rPr>
      <t>³</t>
    </r>
    <r>
      <rPr>
        <sz val="8"/>
        <rFont val="CESI仿宋-GB2312"/>
        <family val="3"/>
      </rPr>
      <t>，填埋库区占地面积约（3.2+0.9）万</t>
    </r>
    <r>
      <rPr>
        <sz val="8"/>
        <rFont val="方正书宋_GBK"/>
        <family val="0"/>
      </rPr>
      <t>㎡</t>
    </r>
    <r>
      <rPr>
        <sz val="8"/>
        <rFont val="CESI仿宋-GB2312"/>
        <family val="3"/>
      </rPr>
      <t>（含柿树坳生活垃圾填埋场），封场规模Ⅳ类。新建垃圾填埋场渗滤液调节池，容积5000m</t>
    </r>
    <r>
      <rPr>
        <sz val="8"/>
        <rFont val="方正书宋_GBK"/>
        <family val="0"/>
      </rPr>
      <t>³</t>
    </r>
  </si>
  <si>
    <t>雾溪制水厂提升改造工程</t>
  </si>
  <si>
    <r>
      <t>新建2万m</t>
    </r>
    <r>
      <rPr>
        <sz val="8"/>
        <rFont val="方正书宋_GBK"/>
        <family val="0"/>
      </rPr>
      <t>³</t>
    </r>
    <r>
      <rPr>
        <sz val="8"/>
        <rFont val="CESI仿宋-GB2312"/>
        <family val="3"/>
      </rPr>
      <t>/d规模的反应沉淀清水池、V型滤池、脱水机房、污泥均质池及相应设备安装等</t>
    </r>
  </si>
  <si>
    <t>完成土建部分80%</t>
  </si>
  <si>
    <t>专项债是否继续发行待定</t>
  </si>
  <si>
    <t>供水补短板工程-智慧水务</t>
  </si>
  <si>
    <t>智慧水务基础设施建设、
智能水表（远传智能大表91个、智能水表11620个）
、小区二次增压泵房改造（小区二次增压泵房建设5个）</t>
  </si>
  <si>
    <t>2023-2027</t>
  </si>
  <si>
    <t>完成智慧水务基础设施建设一期工程的50%</t>
  </si>
  <si>
    <t>视专项债下达情况实施</t>
  </si>
  <si>
    <t>赤石区块污水管道工程</t>
  </si>
  <si>
    <t>新建污水泵站5座、敷设污水管道长度约13km</t>
  </si>
  <si>
    <t>新建污水泵站、敷设污水管道</t>
  </si>
  <si>
    <t>赤石乡</t>
  </si>
  <si>
    <t>上级资金为彩票公益金；债券资金为全域旅游创建专项债</t>
  </si>
  <si>
    <t>邻享庭院建设项目</t>
  </si>
  <si>
    <r>
      <t>利用国有闲置资产，建设15个社区邻享庭院，总建筑面积约为13728</t>
    </r>
    <r>
      <rPr>
        <sz val="8"/>
        <rFont val="方正书宋_GBK"/>
        <family val="0"/>
      </rPr>
      <t>㎡</t>
    </r>
  </si>
  <si>
    <t>完成部分点位初设批复</t>
  </si>
  <si>
    <t>完成4个点位建设</t>
  </si>
  <si>
    <t>县工投公司</t>
  </si>
  <si>
    <t>视债券下达情况</t>
  </si>
  <si>
    <t>梯田景区游客中心工程拆迁安置区连接道路改建工程</t>
  </si>
  <si>
    <t>改建道路约440m，同步改建管线</t>
  </si>
  <si>
    <t>初步设计编制</t>
  </si>
  <si>
    <t>六</t>
  </si>
  <si>
    <t>公共服务</t>
  </si>
  <si>
    <t>（一）教育</t>
  </si>
  <si>
    <t>实验小学改扩建工程</t>
  </si>
  <si>
    <r>
      <t>总用地34亩，总建筑面积31671</t>
    </r>
    <r>
      <rPr>
        <sz val="8"/>
        <rFont val="方正书宋_GBK"/>
        <family val="0"/>
      </rPr>
      <t>㎡</t>
    </r>
    <r>
      <rPr>
        <sz val="8"/>
        <rFont val="CESI仿宋-GB2312"/>
        <family val="3"/>
      </rPr>
      <t>（地下建筑面积8373</t>
    </r>
    <r>
      <rPr>
        <sz val="8"/>
        <rFont val="方正书宋_GBK"/>
        <family val="0"/>
      </rPr>
      <t>㎡</t>
    </r>
    <r>
      <rPr>
        <sz val="8"/>
        <rFont val="CESI仿宋-GB2312"/>
        <family val="3"/>
      </rPr>
      <t>），包括新建和改造教学楼、艺术楼、地下室等，建36个班</t>
    </r>
  </si>
  <si>
    <t>开工建设，基础施工</t>
  </si>
  <si>
    <t>一期项目完工；二期项目进行主体施工</t>
  </si>
  <si>
    <t>县教育局</t>
  </si>
  <si>
    <t>债券资金含征收</t>
  </si>
  <si>
    <t>中等职业技术学校产教融合中心二期工程</t>
  </si>
  <si>
    <r>
      <t>新建木玩产教融合大楼，建筑面积14000</t>
    </r>
    <r>
      <rPr>
        <sz val="8"/>
        <rFont val="方正书宋_GBK"/>
        <family val="0"/>
      </rPr>
      <t>㎡</t>
    </r>
    <r>
      <rPr>
        <sz val="8"/>
        <rFont val="CESI仿宋-GB2312"/>
        <family val="3"/>
      </rPr>
      <t>，建筑层五层；新建汽修产教融合大楼建筑面积4500</t>
    </r>
    <r>
      <rPr>
        <sz val="8"/>
        <rFont val="方正书宋_GBK"/>
        <family val="0"/>
      </rPr>
      <t>㎡</t>
    </r>
  </si>
  <si>
    <t>完成二期工程三层施工</t>
  </si>
  <si>
    <t>白水区块配套幼儿园</t>
  </si>
  <si>
    <r>
      <t>总用地面积8293</t>
    </r>
    <r>
      <rPr>
        <sz val="8"/>
        <rFont val="方正书宋_GBK"/>
        <family val="0"/>
      </rPr>
      <t>㎡</t>
    </r>
    <r>
      <rPr>
        <sz val="8"/>
        <rFont val="CESI仿宋-GB2312"/>
        <family val="3"/>
      </rPr>
      <t>，总建筑面积13400㎡（其地下建筑面积5500㎡），建12个班</t>
    </r>
  </si>
  <si>
    <t>完成规划设计方案</t>
  </si>
  <si>
    <t>完成地下室施工</t>
  </si>
  <si>
    <t>视专项债下达情况启动建设</t>
  </si>
  <si>
    <t>2023年度中小学校舍暑期维修（打捆）</t>
  </si>
  <si>
    <t>改善教育办学条件，对中小学校舍、运动场馆、线路等设施进行维修与改造</t>
  </si>
  <si>
    <t>前期谋划</t>
  </si>
  <si>
    <t>完工投用</t>
  </si>
  <si>
    <t>自筹资金为年初财政预算和省转移支付资金</t>
  </si>
  <si>
    <t>云和中学田径场改造等工程项目</t>
  </si>
  <si>
    <t>1.田径场更换400m透气型塑胶跑道，更换田径场草皮以及配套设施采购；2.上校区污水管道改造；3.荷花塘污水管改管</t>
  </si>
  <si>
    <t>（二）卫生</t>
  </si>
  <si>
    <t>中医医院迁建工程</t>
  </si>
  <si>
    <r>
      <t>按二级甲等标准建设，总用地面积22754</t>
    </r>
    <r>
      <rPr>
        <sz val="8"/>
        <rFont val="方正书宋_GBK"/>
        <family val="0"/>
      </rPr>
      <t>㎡</t>
    </r>
    <r>
      <rPr>
        <sz val="8"/>
        <rFont val="CESI仿宋-GB2312"/>
        <family val="3"/>
      </rPr>
      <t>，总建筑面积29750</t>
    </r>
    <r>
      <rPr>
        <sz val="8"/>
        <rFont val="方正书宋_GBK"/>
        <family val="0"/>
      </rPr>
      <t>㎡</t>
    </r>
    <r>
      <rPr>
        <sz val="8"/>
        <rFont val="CESI仿宋-GB2312"/>
        <family val="3"/>
      </rPr>
      <t>，设计床位250张</t>
    </r>
  </si>
  <si>
    <t>完成室内装修</t>
  </si>
  <si>
    <t>县卫健局</t>
  </si>
  <si>
    <t>城北社区卫生服务中心</t>
  </si>
  <si>
    <r>
      <t>总用地面积4036</t>
    </r>
    <r>
      <rPr>
        <sz val="8"/>
        <rFont val="方正书宋_GBK"/>
        <family val="0"/>
      </rPr>
      <t>㎡</t>
    </r>
    <r>
      <rPr>
        <sz val="8"/>
        <rFont val="CESI仿宋-GB2312"/>
        <family val="3"/>
      </rPr>
      <t>，总建筑面积4243</t>
    </r>
    <r>
      <rPr>
        <sz val="8"/>
        <rFont val="方正书宋_GBK"/>
        <family val="0"/>
      </rPr>
      <t>㎡</t>
    </r>
    <r>
      <rPr>
        <sz val="8"/>
        <rFont val="CESI仿宋-GB2312"/>
        <family val="3"/>
      </rPr>
      <t>（地上建筑面积 3868</t>
    </r>
    <r>
      <rPr>
        <sz val="8"/>
        <rFont val="方正书宋_GBK"/>
        <family val="0"/>
      </rPr>
      <t>㎡</t>
    </r>
    <r>
      <rPr>
        <sz val="8"/>
        <rFont val="CESI仿宋-GB2312"/>
        <family val="3"/>
      </rPr>
      <t>）</t>
    </r>
  </si>
  <si>
    <t>完成主体工程，装修工程完成73%</t>
  </si>
  <si>
    <t>完工并投入使用</t>
  </si>
  <si>
    <t>公共卫生服务能力提升项目（打捆）</t>
  </si>
  <si>
    <t>2023年实施紧水滩卫生院（549万元）、体检检验中心改造工程（200万元）、血透室装修改造工程（50万元）、赤石乡中心卫生院项目（750万元）、120急救指挥中心及医技楼改扩建工程（1200万元）、新冠肺炎定点救治医院改造及设备采购（1400万元）</t>
  </si>
  <si>
    <t>完成急诊室改造、方舱医院及信息化项目一期</t>
  </si>
  <si>
    <t>紧水滩镇卫生院、体检检验中心改造工程、血透室装修改造工程、新冠疫情定点医院改造及设备购置完工并投入使用；赤石乡中心卫生院项目、120急救指挥中心及医技楼改扩建工程完成主体工程</t>
  </si>
  <si>
    <t>视债券额度再行追加资金安排</t>
  </si>
  <si>
    <t>（三）公检法</t>
  </si>
  <si>
    <t>公安局执法“三个中心”技术用房项目</t>
  </si>
  <si>
    <r>
      <t>总用地面积4216</t>
    </r>
    <r>
      <rPr>
        <sz val="8"/>
        <rFont val="方正书宋_GBK"/>
        <family val="0"/>
      </rPr>
      <t>㎡</t>
    </r>
    <r>
      <rPr>
        <sz val="8"/>
        <rFont val="CESI仿宋-GB2312"/>
        <family val="3"/>
      </rPr>
      <t>、建筑面积7163</t>
    </r>
    <r>
      <rPr>
        <sz val="8"/>
        <rFont val="方正书宋_GBK"/>
        <family val="0"/>
      </rPr>
      <t>㎡</t>
    </r>
  </si>
  <si>
    <t>完成主体，砌体施工</t>
  </si>
  <si>
    <t>县公安局</t>
  </si>
  <si>
    <t>城北派出所“枫桥式公安派出所”创建工程</t>
  </si>
  <si>
    <t>建筑内部及外立面改造，文化建设及设备采购等</t>
  </si>
  <si>
    <t>武警中队室内技能训练棚及室外战术训练场挡土墙工程</t>
  </si>
  <si>
    <r>
      <t>用地550</t>
    </r>
    <r>
      <rPr>
        <sz val="8"/>
        <rFont val="方正书宋_GBK"/>
        <family val="0"/>
      </rPr>
      <t>㎡</t>
    </r>
    <r>
      <rPr>
        <sz val="8"/>
        <rFont val="CESI仿宋-GB2312"/>
        <family val="3"/>
      </rPr>
      <t>，建筑面积480</t>
    </r>
    <r>
      <rPr>
        <sz val="8"/>
        <rFont val="方正书宋_GBK"/>
        <family val="0"/>
      </rPr>
      <t>㎡</t>
    </r>
    <r>
      <rPr>
        <sz val="8"/>
        <rFont val="CESI仿宋-GB2312"/>
        <family val="3"/>
      </rPr>
      <t>，挡土墙约118</t>
    </r>
    <r>
      <rPr>
        <sz val="8"/>
        <rFont val="方正书宋_GBK"/>
        <family val="0"/>
      </rPr>
      <t>㎡</t>
    </r>
  </si>
  <si>
    <t>崇头镇政府附属用房（人民法庭过渡用房）修缮改造工程</t>
  </si>
  <si>
    <r>
      <t>对原崇头镇政府宿舍进行大修作为人民法庭临时过渡用房，改造建筑面积约500</t>
    </r>
    <r>
      <rPr>
        <sz val="8"/>
        <rFont val="方正书宋_GBK"/>
        <family val="0"/>
      </rPr>
      <t>㎡</t>
    </r>
  </si>
  <si>
    <t>崇头镇、县法院</t>
  </si>
  <si>
    <t>（四）其他</t>
  </si>
  <si>
    <t>2029工程二期</t>
  </si>
  <si>
    <r>
      <t>新建坑道式人防工程，总建筑面积2955</t>
    </r>
    <r>
      <rPr>
        <sz val="8"/>
        <rFont val="方正书宋_GBK"/>
        <family val="0"/>
      </rPr>
      <t>㎡</t>
    </r>
  </si>
  <si>
    <t>土建完工，通信系统工程、伪装、室外附属综合管线、绿化等在建</t>
  </si>
  <si>
    <t>县发改局</t>
  </si>
  <si>
    <t>木玩产业创新服务综合体装修工程</t>
  </si>
  <si>
    <r>
      <t>装修面积约2万</t>
    </r>
    <r>
      <rPr>
        <sz val="8"/>
        <rFont val="方正书宋_GBK"/>
        <family val="0"/>
      </rPr>
      <t>㎡</t>
    </r>
  </si>
  <si>
    <t>完成概念性方案</t>
  </si>
  <si>
    <t>县科技局</t>
  </si>
  <si>
    <t>资金来源待定</t>
  </si>
  <si>
    <t>民爆仓库迁建</t>
  </si>
  <si>
    <t>总用地24亩，拟新建两座工业炸药覆土库、两座工业雷管库、一座工业雷管发放间、一座消防蓄水池、一座岗哨、一座库区值班室及其他配套辅助设施等</t>
  </si>
  <si>
    <t>搬迁方案决策</t>
  </si>
  <si>
    <t>搬迁模式待定</t>
  </si>
  <si>
    <t>应急救援及物资储备中心</t>
  </si>
  <si>
    <r>
      <t>总用地15亩，总建筑面积约12296</t>
    </r>
    <r>
      <rPr>
        <sz val="8"/>
        <rFont val="方正书宋_GBK"/>
        <family val="0"/>
      </rPr>
      <t>㎡</t>
    </r>
    <r>
      <rPr>
        <sz val="8"/>
        <rFont val="CESI仿宋-GB2312"/>
        <family val="3"/>
      </rPr>
      <t>（地下建筑面积 2845</t>
    </r>
    <r>
      <rPr>
        <sz val="8"/>
        <rFont val="方正书宋_GBK"/>
        <family val="0"/>
      </rPr>
      <t>㎡</t>
    </r>
    <r>
      <rPr>
        <sz val="8"/>
        <rFont val="CESI仿宋-GB2312"/>
        <family val="3"/>
      </rPr>
      <t>）室外配套建设应急救援操练场地、物资堆场、救援车辆停放场等</t>
    </r>
  </si>
  <si>
    <t>完成主体工程三层建设</t>
  </si>
  <si>
    <t>县应急管理局</t>
  </si>
  <si>
    <t>云和县人大代表联络总站工程</t>
  </si>
  <si>
    <r>
      <t>装修改造面积610</t>
    </r>
    <r>
      <rPr>
        <sz val="8"/>
        <rFont val="方正书宋_GBK"/>
        <family val="0"/>
      </rPr>
      <t>㎡</t>
    </r>
    <r>
      <rPr>
        <sz val="8"/>
        <rFont val="CESI仿宋-GB2312"/>
        <family val="3"/>
      </rPr>
      <t>，包括建筑加固、室内装修、立面改造、智能化、空调、办公家具等内容。</t>
    </r>
  </si>
  <si>
    <t>县人大办</t>
  </si>
  <si>
    <t>党群服务中心</t>
  </si>
  <si>
    <r>
      <t>对新建南路供销大楼一、二层进行装修改造，装修改造面积1300</t>
    </r>
    <r>
      <rPr>
        <sz val="8"/>
        <rFont val="方正书宋_GBK"/>
        <family val="0"/>
      </rPr>
      <t>㎡</t>
    </r>
  </si>
  <si>
    <t>县委组织部</t>
  </si>
  <si>
    <t>县委党校迁建工程（红绿融合培训基地）</t>
  </si>
  <si>
    <r>
      <t>总用地面积16898</t>
    </r>
    <r>
      <rPr>
        <sz val="8"/>
        <rFont val="方正书宋_GBK"/>
        <family val="0"/>
      </rPr>
      <t>㎡</t>
    </r>
    <r>
      <rPr>
        <sz val="8"/>
        <rFont val="CESI仿宋-GB2312"/>
        <family val="3"/>
      </rPr>
      <t>，新建综合楼、教学楼、报告厅、风雨球场、学员宿舍（包含餐厅）、配套附属用房，建筑面积13172</t>
    </r>
    <r>
      <rPr>
        <sz val="8"/>
        <rFont val="方正书宋_GBK"/>
        <family val="0"/>
      </rPr>
      <t>㎡</t>
    </r>
  </si>
  <si>
    <t>县委党校</t>
  </si>
  <si>
    <t>已纳统6200万元</t>
  </si>
  <si>
    <t>综合行政执法办案中心</t>
  </si>
  <si>
    <t>外墙及室内装修、电子信息系统、办公设备</t>
  </si>
  <si>
    <t>县执法局</t>
  </si>
  <si>
    <t>县府大院整治提升</t>
  </si>
  <si>
    <t>机关大院西副楼修缮工程</t>
  </si>
  <si>
    <r>
      <t>修西副楼二层建筑修缮修缮面积1062</t>
    </r>
    <r>
      <rPr>
        <sz val="8"/>
        <rFont val="方正书宋_GBK"/>
        <family val="0"/>
      </rPr>
      <t>㎡</t>
    </r>
  </si>
  <si>
    <t>室内装修基本完成</t>
  </si>
  <si>
    <t>县机关事务保障中心</t>
  </si>
  <si>
    <t>机关大院第四会议室装修及弱电整治工程</t>
  </si>
  <si>
    <t>对机关大院内公共区域内传输线缆和办公楼入户线缆整理，以及第四会议室装修</t>
  </si>
  <si>
    <t>第四会议室装修及地下管道改造</t>
  </si>
  <si>
    <t>机关大院绿化提升及附属设施改造工程</t>
  </si>
  <si>
    <r>
      <t>机关大院茶园进行改造，改造面积约1378</t>
    </r>
    <r>
      <rPr>
        <sz val="8"/>
        <rFont val="方正书宋_GBK"/>
        <family val="0"/>
      </rPr>
      <t>㎡</t>
    </r>
    <r>
      <rPr>
        <sz val="8"/>
        <rFont val="CESI仿宋-GB2312"/>
        <family val="3"/>
      </rPr>
      <t>，增加大眼休憩和健身区；县府楼前绿化提升，西副楼周边停车位改造，县委楼北面停车位改造等</t>
    </r>
  </si>
  <si>
    <t>设计方案</t>
  </si>
  <si>
    <t>地质灾害治理</t>
  </si>
  <si>
    <t>崇头镇沙铺村泥石流地质灾害综合治理</t>
  </si>
  <si>
    <t>边坡防护、土方处置等</t>
  </si>
  <si>
    <t>完成工程量的50%</t>
  </si>
  <si>
    <t>浮云街道庄前村大砻湾猪业公司北侧山体泥石流工程治理</t>
  </si>
  <si>
    <t>白龙山街道大坪地质灾害风险防范区治理</t>
  </si>
  <si>
    <t>完成项目前期</t>
  </si>
  <si>
    <t>完成项目工程量的80%</t>
  </si>
  <si>
    <t>公共文体设施补短板</t>
  </si>
  <si>
    <t>大剧院装饰装修项目</t>
  </si>
  <si>
    <r>
      <t>大剧院涉及装修和基础设施设备配套，装修部分面积4826</t>
    </r>
    <r>
      <rPr>
        <sz val="8"/>
        <rFont val="方正书宋_GBK"/>
        <family val="0"/>
      </rPr>
      <t>㎡</t>
    </r>
  </si>
  <si>
    <t>完成总工程量的40%</t>
  </si>
  <si>
    <t>申报专项债</t>
  </si>
  <si>
    <t>博物馆装饰装修项目</t>
  </si>
  <si>
    <r>
      <t>博物馆涉及装修及展陈，装修部分面积10464</t>
    </r>
    <r>
      <rPr>
        <sz val="8"/>
        <rFont val="方正书宋_GBK"/>
        <family val="0"/>
      </rPr>
      <t>㎡</t>
    </r>
  </si>
  <si>
    <t>2023年社区设施提升工程</t>
  </si>
  <si>
    <t>各街道所辖社区零星设施提升</t>
  </si>
  <si>
    <t>各社区</t>
  </si>
  <si>
    <t>大花园“增花添彩”</t>
  </si>
  <si>
    <t>零星节点的景观绿化提升</t>
  </si>
  <si>
    <t>/</t>
  </si>
  <si>
    <t>II</t>
  </si>
  <si>
    <t>仅安排资金类合计</t>
  </si>
  <si>
    <t>城东幼儿园</t>
  </si>
  <si>
    <r>
      <t>按浙江省一级幼儿园建设标准建设。办学规模，12个班级，在园幼儿360人。用地面积6100</t>
    </r>
    <r>
      <rPr>
        <sz val="8"/>
        <rFont val="方正书宋_GBK"/>
        <family val="0"/>
      </rPr>
      <t>㎡</t>
    </r>
    <r>
      <rPr>
        <sz val="8"/>
        <rFont val="CESI仿宋-GB2312"/>
        <family val="3"/>
      </rPr>
      <t>，建筑面积6550</t>
    </r>
    <r>
      <rPr>
        <sz val="8"/>
        <rFont val="方正书宋_GBK"/>
        <family val="0"/>
      </rPr>
      <t>㎡</t>
    </r>
  </si>
  <si>
    <t>2019-2020</t>
  </si>
  <si>
    <t>实验小学分校工程</t>
  </si>
  <si>
    <r>
      <t>总用地面积25726</t>
    </r>
    <r>
      <rPr>
        <sz val="8"/>
        <rFont val="方正书宋_GBK"/>
        <family val="0"/>
      </rPr>
      <t>㎡</t>
    </r>
    <r>
      <rPr>
        <sz val="8"/>
        <rFont val="CESI仿宋-GB2312"/>
        <family val="3"/>
      </rPr>
      <t>，总建筑面积27930</t>
    </r>
    <r>
      <rPr>
        <sz val="8"/>
        <rFont val="方正书宋_GBK"/>
        <family val="0"/>
      </rPr>
      <t>㎡</t>
    </r>
    <r>
      <rPr>
        <sz val="8"/>
        <rFont val="CESI仿宋-GB2312"/>
        <family val="3"/>
      </rPr>
      <t>项目建成后形成36个教学班（1620人）规模</t>
    </r>
  </si>
  <si>
    <t>2020-2022</t>
  </si>
  <si>
    <r>
      <t>云龙公路（新殿</t>
    </r>
    <r>
      <rPr>
        <sz val="8"/>
        <rFont val="方正书宋_GBK"/>
        <family val="0"/>
      </rPr>
      <t>垟</t>
    </r>
    <r>
      <rPr>
        <sz val="8"/>
        <rFont val="CESI仿宋-GB2312"/>
        <family val="3"/>
      </rPr>
      <t>至龙门段）改建工程</t>
    </r>
  </si>
  <si>
    <t>云龙公路二期，改建提升10.072km，新建隧道5座，桥梁5座</t>
  </si>
  <si>
    <t>2018-2022</t>
  </si>
  <si>
    <t>仅安排资金</t>
  </si>
  <si>
    <t>老云龙线提升工程</t>
  </si>
  <si>
    <t>对老云龙公路约15公里道路进行路面和安全设施等综合提升，打造骑行、马拉松赛道</t>
  </si>
  <si>
    <t>2022年专项债券资金已下达1200万元
（全域旅游）</t>
  </si>
  <si>
    <t>残疾人托养及康复中心</t>
  </si>
  <si>
    <r>
      <t>托养中心用地面积3722</t>
    </r>
    <r>
      <rPr>
        <sz val="8"/>
        <rFont val="方正书宋_GBK"/>
        <family val="0"/>
      </rPr>
      <t>㎡</t>
    </r>
    <r>
      <rPr>
        <sz val="8"/>
        <rFont val="CESI仿宋-GB2312"/>
        <family val="3"/>
      </rPr>
      <t>，建筑面积4870</t>
    </r>
    <r>
      <rPr>
        <sz val="8"/>
        <rFont val="方正书宋_GBK"/>
        <family val="0"/>
      </rPr>
      <t>㎡</t>
    </r>
    <r>
      <rPr>
        <sz val="8"/>
        <rFont val="CESI仿宋-GB2312"/>
        <family val="3"/>
      </rPr>
      <t>，设置托养床位90张；康复中心</t>
    </r>
  </si>
  <si>
    <t>2020-2021</t>
  </si>
  <si>
    <t>完成尾款支付</t>
  </si>
  <si>
    <t>县残联</t>
  </si>
  <si>
    <t>统留尾款资金</t>
  </si>
  <si>
    <t>仅安排资金项目需财政资金小于500万元的由统留尾款资金拨付，含验收转固处置尾款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</si>
</sst>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2"/>
      <name val="宋体"/>
      <family val="0"/>
    </font>
    <font>
      <sz val="11"/>
      <name val="宋体"/>
      <family val="0"/>
    </font>
    <font>
      <sz val="12"/>
      <name val="CESI仿宋-GB2312"/>
      <family val="3"/>
    </font>
    <font>
      <sz val="8"/>
      <name val="宋体"/>
      <family val="0"/>
    </font>
    <font>
      <b/>
      <sz val="11"/>
      <name val="宋体"/>
      <family val="0"/>
    </font>
    <font>
      <b/>
      <sz val="20"/>
      <name val="小标宋"/>
      <family val="4"/>
    </font>
    <font>
      <sz val="10"/>
      <name val="CESI仿宋-GB2312"/>
      <family val="3"/>
    </font>
    <font>
      <b/>
      <sz val="10"/>
      <name val="CESI仿宋-GB2312"/>
      <family val="3"/>
    </font>
    <font>
      <b/>
      <sz val="8"/>
      <name val="CESI仿宋-GB2312"/>
      <family val="3"/>
    </font>
    <font>
      <sz val="8"/>
      <name val="CESI仿宋-GB2312"/>
      <family val="3"/>
    </font>
    <font>
      <b/>
      <sz val="20"/>
      <name val="宋体"/>
      <family val="0"/>
    </font>
    <font>
      <b/>
      <sz val="9"/>
      <name val="CESI仿宋-GB2312"/>
      <family val="3"/>
    </font>
    <font>
      <strike/>
      <sz val="8"/>
      <name val="CESI仿宋-GB2312"/>
      <family val="3"/>
    </font>
    <font>
      <sz val="11"/>
      <color indexed="8"/>
      <name val="宋体"/>
      <family val="0"/>
    </font>
    <font>
      <sz val="11"/>
      <color indexed="9"/>
      <name val="宋体"/>
      <family val="0"/>
    </font>
    <font>
      <sz val="11"/>
      <color indexed="62"/>
      <name val="宋体"/>
      <family val="0"/>
    </font>
    <font>
      <i/>
      <sz val="11"/>
      <color indexed="23"/>
      <name val="宋体"/>
      <family val="0"/>
    </font>
    <font>
      <b/>
      <sz val="11"/>
      <color indexed="9"/>
      <name val="宋体"/>
      <family val="0"/>
    </font>
    <font>
      <sz val="12"/>
      <name val="Times New Roman"/>
      <family val="0"/>
    </font>
    <font>
      <b/>
      <sz val="11"/>
      <color indexed="8"/>
      <name val="宋体"/>
      <family val="0"/>
    </font>
    <font>
      <b/>
      <sz val="13"/>
      <color indexed="54"/>
      <name val="宋体"/>
      <family val="0"/>
    </font>
    <font>
      <b/>
      <sz val="11"/>
      <color indexed="63"/>
      <name val="宋体"/>
      <family val="0"/>
    </font>
    <font>
      <b/>
      <sz val="11"/>
      <color indexed="54"/>
      <name val="宋体"/>
      <family val="0"/>
    </font>
    <font>
      <b/>
      <sz val="15"/>
      <color indexed="54"/>
      <name val="宋体"/>
      <family val="0"/>
    </font>
    <font>
      <sz val="11"/>
      <color indexed="16"/>
      <name val="宋体"/>
      <family val="0"/>
    </font>
    <font>
      <sz val="11"/>
      <color indexed="53"/>
      <name val="宋体"/>
      <family val="0"/>
    </font>
    <font>
      <b/>
      <sz val="11"/>
      <color indexed="53"/>
      <name val="宋体"/>
      <family val="0"/>
    </font>
    <font>
      <b/>
      <sz val="18"/>
      <color indexed="54"/>
      <name val="宋体"/>
      <family val="0"/>
    </font>
    <font>
      <u val="single"/>
      <sz val="11"/>
      <color indexed="20"/>
      <name val="宋体"/>
      <family val="0"/>
    </font>
    <font>
      <u val="single"/>
      <sz val="11"/>
      <color indexed="12"/>
      <name val="宋体"/>
      <family val="0"/>
    </font>
    <font>
      <sz val="11"/>
      <color indexed="10"/>
      <name val="宋体"/>
      <family val="0"/>
    </font>
    <font>
      <sz val="11"/>
      <color indexed="17"/>
      <name val="宋体"/>
      <family val="0"/>
    </font>
    <font>
      <sz val="11"/>
      <color indexed="19"/>
      <name val="宋体"/>
      <family val="0"/>
    </font>
    <font>
      <sz val="8"/>
      <name val="方正书宋_GBK"/>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34" fillId="0" borderId="0">
      <alignment vertical="center"/>
      <protection/>
    </xf>
    <xf numFmtId="0" fontId="18" fillId="0" borderId="0">
      <alignment/>
      <protection/>
    </xf>
    <xf numFmtId="0" fontId="18" fillId="0" borderId="0">
      <alignment/>
      <protection/>
    </xf>
    <xf numFmtId="0" fontId="35" fillId="2" borderId="0" applyNumberFormat="0" applyBorder="0" applyAlignment="0" applyProtection="0"/>
    <xf numFmtId="0" fontId="34"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4"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42" fillId="0" borderId="0" applyNumberFormat="0" applyFill="0" applyBorder="0" applyAlignment="0" applyProtection="0"/>
    <xf numFmtId="0" fontId="35" fillId="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4" fillId="13" borderId="0" applyNumberFormat="0" applyBorder="0" applyAlignment="0" applyProtection="0"/>
    <xf numFmtId="0" fontId="47" fillId="0" borderId="7" applyNumberFormat="0" applyFill="0" applyAlignment="0" applyProtection="0"/>
    <xf numFmtId="0" fontId="43"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8" fillId="0" borderId="0">
      <alignment/>
      <protection/>
    </xf>
    <xf numFmtId="0" fontId="34" fillId="15" borderId="0" applyNumberFormat="0" applyBorder="0" applyAlignment="0" applyProtection="0"/>
    <xf numFmtId="0" fontId="0" fillId="16" borderId="8" applyNumberFormat="0" applyFont="0" applyAlignment="0" applyProtection="0"/>
    <xf numFmtId="0" fontId="35" fillId="17" borderId="0" applyNumberFormat="0" applyBorder="0" applyAlignment="0" applyProtection="0"/>
    <xf numFmtId="0" fontId="49"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1" fillId="4" borderId="9" applyNumberFormat="0" applyAlignment="0" applyProtection="0"/>
    <xf numFmtId="0" fontId="35" fillId="21" borderId="0" applyNumberFormat="0" applyBorder="0" applyAlignment="0" applyProtection="0"/>
    <xf numFmtId="0" fontId="0" fillId="0" borderId="0">
      <alignment/>
      <protection/>
    </xf>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9" fontId="0" fillId="0" borderId="0" applyFont="0" applyFill="0" applyBorder="0" applyAlignment="0" applyProtection="0"/>
    <xf numFmtId="0" fontId="35" fillId="26" borderId="0" applyNumberFormat="0" applyBorder="0" applyAlignment="0" applyProtection="0"/>
    <xf numFmtId="0" fontId="0" fillId="0" borderId="0">
      <alignment/>
      <protection/>
    </xf>
    <xf numFmtId="44" fontId="0" fillId="0" borderId="0" applyFont="0" applyFill="0" applyBorder="0" applyAlignment="0" applyProtection="0"/>
    <xf numFmtId="0" fontId="35" fillId="27" borderId="0" applyNumberFormat="0" applyBorder="0" applyAlignment="0" applyProtection="0"/>
    <xf numFmtId="0" fontId="34" fillId="28" borderId="0" applyNumberFormat="0" applyBorder="0" applyAlignment="0" applyProtection="0"/>
    <xf numFmtId="0" fontId="52" fillId="29" borderId="9" applyNumberFormat="0" applyAlignment="0" applyProtection="0"/>
    <xf numFmtId="0" fontId="34" fillId="30" borderId="0" applyNumberFormat="0" applyBorder="0" applyAlignment="0" applyProtection="0"/>
    <xf numFmtId="0" fontId="35" fillId="31" borderId="0" applyNumberFormat="0" applyBorder="0" applyAlignment="0" applyProtection="0"/>
    <xf numFmtId="0" fontId="34" fillId="32" borderId="0" applyNumberFormat="0" applyBorder="0" applyAlignment="0" applyProtection="0"/>
  </cellStyleXfs>
  <cellXfs count="73">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53"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left" vertical="center" wrapText="1"/>
    </xf>
    <xf numFmtId="176" fontId="9" fillId="0" borderId="10" xfId="0" applyNumberFormat="1" applyFont="1" applyFill="1" applyBorder="1" applyAlignment="1">
      <alignment horizontal="center" vertical="center" wrapText="1"/>
    </xf>
    <xf numFmtId="0" fontId="9" fillId="0" borderId="10" xfId="17" applyFont="1" applyFill="1" applyBorder="1" applyAlignment="1">
      <alignment horizontal="center" vertical="center" wrapText="1"/>
      <protection/>
    </xf>
    <xf numFmtId="0"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176" fontId="9" fillId="0" borderId="10" xfId="0" applyNumberFormat="1" applyFont="1" applyFill="1" applyBorder="1" applyAlignment="1">
      <alignment vertical="center" wrapText="1"/>
    </xf>
    <xf numFmtId="0"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vertical="center" wrapText="1"/>
    </xf>
    <xf numFmtId="0" fontId="10" fillId="0" borderId="0" xfId="0" applyFont="1" applyFill="1" applyBorder="1" applyAlignment="1">
      <alignment/>
    </xf>
    <xf numFmtId="0" fontId="7" fillId="0" borderId="10" xfId="0" applyFont="1" applyFill="1" applyBorder="1" applyAlignment="1">
      <alignment vertical="center" wrapText="1"/>
    </xf>
    <xf numFmtId="176" fontId="8"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17" applyFont="1" applyFill="1" applyBorder="1" applyAlignment="1">
      <alignment vertical="center" wrapText="1"/>
      <protection/>
    </xf>
    <xf numFmtId="176" fontId="9" fillId="0" borderId="10" xfId="0" applyNumberFormat="1" applyFont="1" applyFill="1" applyBorder="1" applyAlignment="1">
      <alignment vertical="center" wrapText="1"/>
    </xf>
    <xf numFmtId="0" fontId="8" fillId="0" borderId="10" xfId="17" applyFont="1" applyFill="1" applyBorder="1" applyAlignment="1">
      <alignment horizontal="center" vertical="center" wrapText="1"/>
      <protection/>
    </xf>
    <xf numFmtId="0" fontId="9" fillId="0" borderId="10" xfId="0" applyNumberFormat="1" applyFont="1" applyFill="1" applyBorder="1" applyAlignment="1">
      <alignment vertical="center" wrapText="1"/>
    </xf>
    <xf numFmtId="0" fontId="9" fillId="0" borderId="10" xfId="16" applyFont="1" applyFill="1" applyBorder="1" applyAlignment="1">
      <alignment horizontal="center" vertical="center" wrapText="1"/>
      <protection/>
    </xf>
    <xf numFmtId="0" fontId="9" fillId="0" borderId="10" xfId="0" applyNumberFormat="1" applyFont="1" applyFill="1" applyBorder="1" applyAlignment="1">
      <alignment vertical="center"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vertical="center"/>
    </xf>
    <xf numFmtId="0"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8"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xf>
    <xf numFmtId="0" fontId="9" fillId="0" borderId="10" xfId="0" applyFont="1" applyFill="1" applyBorder="1" applyAlignment="1">
      <alignment vertical="center" wrapText="1"/>
    </xf>
  </cellXfs>
  <cellStyles count="56">
    <cellStyle name="Normal" xfId="0"/>
    <cellStyle name="样式 1" xfId="15"/>
    <cellStyle name="常规 2" xfId="16"/>
    <cellStyle name="_ET_STYLE_NoName_00_" xfId="17"/>
    <cellStyle name="常规_百日功坚项目"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警告文本" xfId="45"/>
    <cellStyle name="常规_2010年项目计划表(核稿3.23)"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s]_x000d__x000a_load=_x000d__x000a_run=_x000d__x000a_NullPort=None_x000d__x000a_device=HP LaserJet 4 Plus,HPPCL5MS,LPT1:_x000d__x000a__x000d__x000a_[Desktop]_x000d__x000a_Wallpaper=(无)_x000d__x000a_TileWallpaper=0_x000d_" xfId="55"/>
    <cellStyle name="60% - 强调文字颜色 4" xfId="56"/>
    <cellStyle name="60% - 强调文字颜色 1" xfId="57"/>
    <cellStyle name="强调文字颜色 2" xfId="58"/>
    <cellStyle name="60% - 强调文字颜色 5" xfId="59"/>
    <cellStyle name="Percent" xfId="60"/>
    <cellStyle name="60% - 强调文字颜色 2" xfId="61"/>
    <cellStyle name="常规_“十一五”重大项目（终0）"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63"/>
  <sheetViews>
    <sheetView tabSelected="1" view="pageBreakPreview" zoomScale="115" zoomScaleSheetLayoutView="115" workbookViewId="0" topLeftCell="A1">
      <pane xSplit="4" ySplit="8" topLeftCell="G45" activePane="bottomRight" state="frozen"/>
      <selection pane="bottomRight" activeCell="A2" sqref="A2:V2"/>
    </sheetView>
  </sheetViews>
  <sheetFormatPr defaultColWidth="9.00390625" defaultRowHeight="14.25"/>
  <cols>
    <col min="1" max="1" width="4.75390625" style="5" customWidth="1"/>
    <col min="2" max="2" width="8.00390625" style="5" customWidth="1"/>
    <col min="3" max="3" width="9.00390625" style="5" customWidth="1"/>
    <col min="4" max="4" width="4.25390625" style="5" customWidth="1"/>
    <col min="5" max="5" width="16.875" style="5" customWidth="1"/>
    <col min="6" max="6" width="9.00390625" style="5" customWidth="1"/>
    <col min="7" max="7" width="4.50390625" style="5" customWidth="1"/>
    <col min="8" max="8" width="4.75390625" style="5" customWidth="1"/>
    <col min="9" max="9" width="5.50390625" style="5" customWidth="1"/>
    <col min="10" max="10" width="9.00390625" style="5" customWidth="1"/>
    <col min="11" max="11" width="8.75390625" style="5" customWidth="1"/>
    <col min="12" max="12" width="9.00390625" style="5" customWidth="1"/>
    <col min="13" max="13" width="6.375" style="5" customWidth="1"/>
    <col min="14" max="14" width="5.75390625" style="5" customWidth="1"/>
    <col min="15" max="15" width="6.00390625" style="5" customWidth="1"/>
    <col min="16" max="16" width="5.875" style="5" customWidth="1"/>
    <col min="17" max="17" width="7.50390625" style="5" customWidth="1"/>
    <col min="18" max="18" width="7.125" style="5" customWidth="1"/>
    <col min="19" max="19" width="7.375" style="5" customWidth="1"/>
    <col min="20" max="16384" width="9.00390625" style="5" customWidth="1"/>
  </cols>
  <sheetData>
    <row r="1" spans="1:22" ht="25.5">
      <c r="A1" s="6" t="s">
        <v>0</v>
      </c>
      <c r="B1" s="6"/>
      <c r="C1" s="6"/>
      <c r="D1" s="6"/>
      <c r="E1" s="36"/>
      <c r="F1" s="36"/>
      <c r="G1" s="36"/>
      <c r="H1" s="36"/>
      <c r="I1" s="36"/>
      <c r="J1" s="36"/>
      <c r="K1" s="36"/>
      <c r="L1" s="36"/>
      <c r="M1" s="36"/>
      <c r="N1" s="36"/>
      <c r="O1" s="36"/>
      <c r="P1" s="36"/>
      <c r="Q1" s="36"/>
      <c r="R1" s="36"/>
      <c r="S1" s="36"/>
      <c r="T1" s="48"/>
      <c r="U1" s="48"/>
      <c r="V1" s="48"/>
    </row>
    <row r="2" spans="1:22" ht="31.5" customHeight="1">
      <c r="A2" s="7" t="s">
        <v>1</v>
      </c>
      <c r="B2" s="7"/>
      <c r="C2" s="7"/>
      <c r="D2" s="7"/>
      <c r="E2" s="7"/>
      <c r="F2" s="7"/>
      <c r="G2" s="7"/>
      <c r="H2" s="7"/>
      <c r="I2" s="7"/>
      <c r="J2" s="7"/>
      <c r="K2" s="7"/>
      <c r="L2" s="7"/>
      <c r="M2" s="7"/>
      <c r="N2" s="7"/>
      <c r="O2" s="7"/>
      <c r="P2" s="7"/>
      <c r="Q2" s="7"/>
      <c r="R2" s="7"/>
      <c r="S2" s="7"/>
      <c r="T2" s="7"/>
      <c r="U2" s="7"/>
      <c r="V2" s="7"/>
    </row>
    <row r="3" spans="1:22" s="1" customFormat="1" ht="18" customHeight="1">
      <c r="A3" s="8"/>
      <c r="B3" s="9"/>
      <c r="C3" s="9"/>
      <c r="D3" s="8"/>
      <c r="E3" s="9"/>
      <c r="F3" s="8"/>
      <c r="G3" s="8"/>
      <c r="H3" s="8"/>
      <c r="I3" s="8"/>
      <c r="J3" s="8"/>
      <c r="K3" s="8"/>
      <c r="L3" s="8"/>
      <c r="M3" s="8"/>
      <c r="N3" s="8"/>
      <c r="O3" s="8"/>
      <c r="P3" s="8"/>
      <c r="Q3" s="8"/>
      <c r="R3" s="8"/>
      <c r="S3" s="8"/>
      <c r="T3" s="8" t="s">
        <v>2</v>
      </c>
      <c r="U3" s="8"/>
      <c r="V3" s="9"/>
    </row>
    <row r="4" spans="1:22" s="1" customFormat="1" ht="15.75">
      <c r="A4" s="10" t="s">
        <v>3</v>
      </c>
      <c r="B4" s="10" t="s">
        <v>4</v>
      </c>
      <c r="C4" s="10"/>
      <c r="D4" s="11" t="s">
        <v>5</v>
      </c>
      <c r="E4" s="11" t="s">
        <v>6</v>
      </c>
      <c r="F4" s="11" t="s">
        <v>7</v>
      </c>
      <c r="G4" s="11" t="s">
        <v>8</v>
      </c>
      <c r="H4" s="11" t="s">
        <v>9</v>
      </c>
      <c r="I4" s="11"/>
      <c r="J4" s="11" t="s">
        <v>10</v>
      </c>
      <c r="K4" s="11" t="s">
        <v>11</v>
      </c>
      <c r="L4" s="10" t="s">
        <v>12</v>
      </c>
      <c r="M4" s="10"/>
      <c r="N4" s="10"/>
      <c r="O4" s="10"/>
      <c r="P4" s="10"/>
      <c r="Q4" s="10"/>
      <c r="R4" s="10"/>
      <c r="S4" s="10"/>
      <c r="T4" s="10"/>
      <c r="U4" s="11" t="s">
        <v>13</v>
      </c>
      <c r="V4" s="10" t="s">
        <v>14</v>
      </c>
    </row>
    <row r="5" spans="1:22" s="1" customFormat="1" ht="15.75">
      <c r="A5" s="10"/>
      <c r="B5" s="10"/>
      <c r="C5" s="10"/>
      <c r="D5" s="11"/>
      <c r="E5" s="11"/>
      <c r="F5" s="11"/>
      <c r="G5" s="11"/>
      <c r="H5" s="11" t="s">
        <v>15</v>
      </c>
      <c r="I5" s="46" t="s">
        <v>16</v>
      </c>
      <c r="J5" s="10"/>
      <c r="K5" s="11"/>
      <c r="L5" s="11" t="s">
        <v>17</v>
      </c>
      <c r="M5" s="10" t="s">
        <v>18</v>
      </c>
      <c r="N5" s="10"/>
      <c r="O5" s="10"/>
      <c r="P5" s="10"/>
      <c r="Q5" s="10"/>
      <c r="R5" s="10"/>
      <c r="S5" s="10"/>
      <c r="T5" s="11" t="s">
        <v>19</v>
      </c>
      <c r="U5" s="11"/>
      <c r="V5" s="10"/>
    </row>
    <row r="6" spans="1:22" s="1" customFormat="1" ht="15.75">
      <c r="A6" s="10"/>
      <c r="B6" s="10"/>
      <c r="C6" s="10"/>
      <c r="D6" s="11"/>
      <c r="E6" s="11"/>
      <c r="F6" s="11"/>
      <c r="G6" s="11"/>
      <c r="H6" s="11"/>
      <c r="I6" s="46"/>
      <c r="J6" s="10"/>
      <c r="K6" s="11"/>
      <c r="L6" s="10"/>
      <c r="M6" s="11" t="s">
        <v>20</v>
      </c>
      <c r="N6" s="11" t="s">
        <v>21</v>
      </c>
      <c r="O6" s="11"/>
      <c r="P6" s="11"/>
      <c r="Q6" s="11" t="s">
        <v>22</v>
      </c>
      <c r="R6" s="11" t="s">
        <v>23</v>
      </c>
      <c r="S6" s="11" t="s">
        <v>24</v>
      </c>
      <c r="T6" s="11"/>
      <c r="U6" s="11"/>
      <c r="V6" s="10"/>
    </row>
    <row r="7" spans="1:22" s="1" customFormat="1" ht="24">
      <c r="A7" s="10"/>
      <c r="B7" s="10"/>
      <c r="C7" s="10"/>
      <c r="D7" s="11"/>
      <c r="E7" s="11"/>
      <c r="F7" s="11"/>
      <c r="G7" s="11"/>
      <c r="H7" s="11"/>
      <c r="I7" s="46"/>
      <c r="J7" s="10"/>
      <c r="K7" s="11"/>
      <c r="L7" s="10"/>
      <c r="M7" s="11"/>
      <c r="N7" s="11" t="s">
        <v>25</v>
      </c>
      <c r="O7" s="11" t="s">
        <v>26</v>
      </c>
      <c r="P7" s="11" t="s">
        <v>27</v>
      </c>
      <c r="Q7" s="11"/>
      <c r="R7" s="11"/>
      <c r="S7" s="11"/>
      <c r="T7" s="11"/>
      <c r="U7" s="11"/>
      <c r="V7" s="10"/>
    </row>
    <row r="8" spans="1:22" s="1" customFormat="1" ht="15.75">
      <c r="A8" s="10"/>
      <c r="B8" s="12" t="s">
        <v>28</v>
      </c>
      <c r="C8" s="12"/>
      <c r="D8" s="11"/>
      <c r="E8" s="37"/>
      <c r="F8" s="38">
        <f aca="true" t="shared" si="0" ref="F8:I8">SUM(F9,F157)</f>
        <v>1228903</v>
      </c>
      <c r="G8" s="38"/>
      <c r="H8" s="38">
        <f t="shared" si="0"/>
        <v>960.65</v>
      </c>
      <c r="I8" s="38">
        <f t="shared" si="0"/>
        <v>682.85</v>
      </c>
      <c r="J8" s="38"/>
      <c r="K8" s="38">
        <f aca="true" t="shared" si="1" ref="K8:S8">SUM(K9,K157)</f>
        <v>208446</v>
      </c>
      <c r="L8" s="38">
        <f t="shared" si="1"/>
        <v>256652</v>
      </c>
      <c r="M8" s="38">
        <f t="shared" si="1"/>
        <v>41500</v>
      </c>
      <c r="N8" s="38">
        <f t="shared" si="1"/>
        <v>75150</v>
      </c>
      <c r="O8" s="38">
        <f t="shared" si="1"/>
        <v>5000</v>
      </c>
      <c r="P8" s="38">
        <f t="shared" si="1"/>
        <v>11935</v>
      </c>
      <c r="Q8" s="38">
        <f t="shared" si="1"/>
        <v>50817</v>
      </c>
      <c r="R8" s="38">
        <f t="shared" si="1"/>
        <v>5000</v>
      </c>
      <c r="S8" s="38">
        <f t="shared" si="1"/>
        <v>67250</v>
      </c>
      <c r="T8" s="11"/>
      <c r="U8" s="11"/>
      <c r="V8" s="10"/>
    </row>
    <row r="9" spans="1:22" s="1" customFormat="1" ht="15.75">
      <c r="A9" s="13" t="s">
        <v>29</v>
      </c>
      <c r="B9" s="14" t="s">
        <v>30</v>
      </c>
      <c r="C9" s="14"/>
      <c r="D9" s="11"/>
      <c r="E9" s="37"/>
      <c r="F9" s="38">
        <f>SUM(F10,F36,F48,F70,F86,F119)</f>
        <v>1145818</v>
      </c>
      <c r="G9" s="38"/>
      <c r="H9" s="38">
        <f aca="true" t="shared" si="2" ref="F9:I9">SUM(H10,H36,H48,H70,H86,H119)</f>
        <v>960.65</v>
      </c>
      <c r="I9" s="38">
        <f t="shared" si="2"/>
        <v>682.85</v>
      </c>
      <c r="J9" s="38"/>
      <c r="K9" s="38">
        <f>SUM(K10,K36,K48,K70,K86,K119)</f>
        <v>155247</v>
      </c>
      <c r="L9" s="38">
        <f>SUM(L10,L36,L48,L70,L86,L119)</f>
        <v>245304</v>
      </c>
      <c r="M9" s="38">
        <f aca="true" t="shared" si="3" ref="M9:S9">SUM(M10,M36,M48,M70,M86,M119)</f>
        <v>41500</v>
      </c>
      <c r="N9" s="38">
        <f t="shared" si="3"/>
        <v>70100</v>
      </c>
      <c r="O9" s="38">
        <f t="shared" si="3"/>
        <v>5000</v>
      </c>
      <c r="P9" s="38">
        <f t="shared" si="3"/>
        <v>8935</v>
      </c>
      <c r="Q9" s="38">
        <f t="shared" si="3"/>
        <v>47519</v>
      </c>
      <c r="R9" s="38">
        <f t="shared" si="3"/>
        <v>5000</v>
      </c>
      <c r="S9" s="38">
        <f t="shared" si="3"/>
        <v>67250</v>
      </c>
      <c r="T9" s="11"/>
      <c r="U9" s="11"/>
      <c r="V9" s="10"/>
    </row>
    <row r="10" spans="1:22" s="1" customFormat="1" ht="15.75">
      <c r="A10" s="15" t="s">
        <v>31</v>
      </c>
      <c r="B10" s="12" t="s">
        <v>32</v>
      </c>
      <c r="C10" s="12"/>
      <c r="D10" s="16"/>
      <c r="E10" s="39"/>
      <c r="F10" s="38">
        <f aca="true" t="shared" si="4" ref="F10:I10">SUM(F11,F16,F31)</f>
        <v>219436</v>
      </c>
      <c r="G10" s="38"/>
      <c r="H10" s="38">
        <f t="shared" si="4"/>
        <v>127.4</v>
      </c>
      <c r="I10" s="38">
        <f t="shared" si="4"/>
        <v>6</v>
      </c>
      <c r="J10" s="38"/>
      <c r="K10" s="38">
        <f aca="true" t="shared" si="5" ref="K10:S10">SUM(K11,K16,K31)</f>
        <v>47945</v>
      </c>
      <c r="L10" s="38">
        <f t="shared" si="5"/>
        <v>33950</v>
      </c>
      <c r="M10" s="38">
        <f t="shared" si="5"/>
        <v>19100</v>
      </c>
      <c r="N10" s="38">
        <f t="shared" si="5"/>
        <v>4500</v>
      </c>
      <c r="O10" s="38">
        <f t="shared" si="5"/>
        <v>5000</v>
      </c>
      <c r="P10" s="38">
        <f t="shared" si="5"/>
        <v>700</v>
      </c>
      <c r="Q10" s="38">
        <f t="shared" si="5"/>
        <v>3150</v>
      </c>
      <c r="R10" s="38">
        <f t="shared" si="5"/>
        <v>0</v>
      </c>
      <c r="S10" s="38">
        <f t="shared" si="5"/>
        <v>1500</v>
      </c>
      <c r="T10" s="16"/>
      <c r="U10" s="16"/>
      <c r="V10" s="16"/>
    </row>
    <row r="11" spans="1:22" s="1" customFormat="1" ht="15.75">
      <c r="A11" s="12" t="s">
        <v>33</v>
      </c>
      <c r="B11" s="17"/>
      <c r="C11" s="17"/>
      <c r="D11" s="16"/>
      <c r="E11" s="39"/>
      <c r="F11" s="15">
        <f>SUM(F12:F15)</f>
        <v>6107</v>
      </c>
      <c r="G11" s="15"/>
      <c r="H11" s="15">
        <f>SUM(H12:H15)</f>
        <v>0</v>
      </c>
      <c r="I11" s="15">
        <f>SUM(I12:I15)</f>
        <v>0</v>
      </c>
      <c r="J11" s="15"/>
      <c r="K11" s="15">
        <f aca="true" t="shared" si="6" ref="K11:S11">SUM(K12:K15)</f>
        <v>353</v>
      </c>
      <c r="L11" s="15">
        <f t="shared" si="6"/>
        <v>4283</v>
      </c>
      <c r="M11" s="15">
        <f t="shared" si="6"/>
        <v>1800</v>
      </c>
      <c r="N11" s="15">
        <f t="shared" si="6"/>
        <v>0</v>
      </c>
      <c r="O11" s="15">
        <f t="shared" si="6"/>
        <v>2000</v>
      </c>
      <c r="P11" s="15">
        <f t="shared" si="6"/>
        <v>300</v>
      </c>
      <c r="Q11" s="15">
        <f t="shared" si="6"/>
        <v>183</v>
      </c>
      <c r="R11" s="15">
        <f t="shared" si="6"/>
        <v>0</v>
      </c>
      <c r="S11" s="15">
        <f t="shared" si="6"/>
        <v>0</v>
      </c>
      <c r="T11" s="16"/>
      <c r="U11" s="16"/>
      <c r="V11" s="16"/>
    </row>
    <row r="12" spans="1:22" s="2" customFormat="1" ht="36" customHeight="1">
      <c r="A12" s="18">
        <v>1</v>
      </c>
      <c r="B12" s="19" t="s">
        <v>34</v>
      </c>
      <c r="C12" s="19"/>
      <c r="D12" s="18" t="s">
        <v>35</v>
      </c>
      <c r="E12" s="40" t="s">
        <v>36</v>
      </c>
      <c r="F12" s="18">
        <v>590</v>
      </c>
      <c r="G12" s="18" t="s">
        <v>37</v>
      </c>
      <c r="H12" s="18"/>
      <c r="I12" s="18"/>
      <c r="J12" s="18"/>
      <c r="K12" s="18"/>
      <c r="L12" s="18">
        <v>403</v>
      </c>
      <c r="M12" s="18"/>
      <c r="N12" s="18"/>
      <c r="O12" s="18"/>
      <c r="P12" s="18">
        <v>300</v>
      </c>
      <c r="Q12" s="18">
        <v>103</v>
      </c>
      <c r="R12" s="18"/>
      <c r="S12" s="18"/>
      <c r="T12" s="27" t="s">
        <v>38</v>
      </c>
      <c r="U12" s="18" t="s">
        <v>39</v>
      </c>
      <c r="V12" s="18"/>
    </row>
    <row r="13" spans="1:22" s="1" customFormat="1" ht="34.5" customHeight="1">
      <c r="A13" s="16">
        <v>2</v>
      </c>
      <c r="B13" s="20" t="s">
        <v>40</v>
      </c>
      <c r="C13" s="20"/>
      <c r="D13" s="18" t="s">
        <v>35</v>
      </c>
      <c r="E13" s="35" t="s">
        <v>41</v>
      </c>
      <c r="F13" s="18">
        <v>2517</v>
      </c>
      <c r="G13" s="18" t="s">
        <v>42</v>
      </c>
      <c r="H13" s="18"/>
      <c r="I13" s="18"/>
      <c r="J13" s="18" t="s">
        <v>43</v>
      </c>
      <c r="K13" s="18">
        <v>0</v>
      </c>
      <c r="L13" s="18">
        <v>2000</v>
      </c>
      <c r="M13" s="18"/>
      <c r="N13" s="18"/>
      <c r="O13" s="18">
        <v>2000</v>
      </c>
      <c r="P13" s="18"/>
      <c r="Q13" s="18"/>
      <c r="R13" s="18"/>
      <c r="S13" s="18"/>
      <c r="T13" s="18" t="s">
        <v>44</v>
      </c>
      <c r="U13" s="18" t="s">
        <v>45</v>
      </c>
      <c r="V13" s="18"/>
    </row>
    <row r="14" spans="1:22" s="1" customFormat="1" ht="54" customHeight="1">
      <c r="A14" s="16">
        <v>3</v>
      </c>
      <c r="B14" s="19" t="s">
        <v>46</v>
      </c>
      <c r="C14" s="19"/>
      <c r="D14" s="18" t="s">
        <v>35</v>
      </c>
      <c r="E14" s="35" t="s">
        <v>47</v>
      </c>
      <c r="F14" s="18">
        <v>1000</v>
      </c>
      <c r="G14" s="18" t="s">
        <v>37</v>
      </c>
      <c r="H14" s="18"/>
      <c r="I14" s="18"/>
      <c r="J14" s="18" t="s">
        <v>48</v>
      </c>
      <c r="K14" s="18">
        <v>0</v>
      </c>
      <c r="L14" s="18">
        <v>380</v>
      </c>
      <c r="M14" s="18">
        <v>300</v>
      </c>
      <c r="N14" s="18"/>
      <c r="O14" s="18"/>
      <c r="P14" s="18"/>
      <c r="Q14" s="18">
        <v>80</v>
      </c>
      <c r="R14" s="18"/>
      <c r="S14" s="18"/>
      <c r="T14" s="18" t="s">
        <v>49</v>
      </c>
      <c r="U14" s="18" t="s">
        <v>50</v>
      </c>
      <c r="V14" s="16"/>
    </row>
    <row r="15" spans="1:22" s="1" customFormat="1" ht="46.5" customHeight="1">
      <c r="A15" s="16">
        <v>4</v>
      </c>
      <c r="B15" s="19" t="s">
        <v>51</v>
      </c>
      <c r="C15" s="19"/>
      <c r="D15" s="16" t="s">
        <v>52</v>
      </c>
      <c r="E15" s="35" t="s">
        <v>53</v>
      </c>
      <c r="F15" s="18">
        <v>2000</v>
      </c>
      <c r="G15" s="18" t="s">
        <v>54</v>
      </c>
      <c r="H15" s="16"/>
      <c r="I15" s="16"/>
      <c r="J15" s="16" t="s">
        <v>55</v>
      </c>
      <c r="K15" s="16">
        <v>353</v>
      </c>
      <c r="L15" s="16">
        <v>1500</v>
      </c>
      <c r="M15" s="16">
        <v>1500</v>
      </c>
      <c r="N15" s="16"/>
      <c r="O15" s="16"/>
      <c r="P15" s="16"/>
      <c r="Q15" s="16"/>
      <c r="R15" s="16"/>
      <c r="S15" s="16"/>
      <c r="T15" s="16" t="s">
        <v>56</v>
      </c>
      <c r="U15" s="50" t="s">
        <v>57</v>
      </c>
      <c r="V15" s="16" t="s">
        <v>58</v>
      </c>
    </row>
    <row r="16" spans="1:22" s="1" customFormat="1" ht="15.75">
      <c r="A16" s="12" t="s">
        <v>59</v>
      </c>
      <c r="B16" s="17"/>
      <c r="C16" s="17"/>
      <c r="D16" s="16"/>
      <c r="E16" s="39"/>
      <c r="F16" s="38">
        <f>SUM(F17:F19,F22,F26,F27:F30)</f>
        <v>154657</v>
      </c>
      <c r="G16" s="38"/>
      <c r="H16" s="38">
        <f aca="true" t="shared" si="7" ref="F16:I16">SUM(H17:H19,H22,H26,H27:H30)</f>
        <v>127.4</v>
      </c>
      <c r="I16" s="38">
        <f t="shared" si="7"/>
        <v>6</v>
      </c>
      <c r="J16" s="38"/>
      <c r="K16" s="38">
        <f aca="true" t="shared" si="8" ref="K16:S16">SUM(K17:K19,K22,K26,K27:K30)</f>
        <v>39534</v>
      </c>
      <c r="L16" s="38">
        <f t="shared" si="8"/>
        <v>26017</v>
      </c>
      <c r="M16" s="38">
        <f t="shared" si="8"/>
        <v>16300</v>
      </c>
      <c r="N16" s="38">
        <f t="shared" si="8"/>
        <v>4000</v>
      </c>
      <c r="O16" s="38">
        <f t="shared" si="8"/>
        <v>1000</v>
      </c>
      <c r="P16" s="38">
        <f t="shared" si="8"/>
        <v>250</v>
      </c>
      <c r="Q16" s="38">
        <f t="shared" si="8"/>
        <v>2967</v>
      </c>
      <c r="R16" s="38">
        <f t="shared" si="8"/>
        <v>0</v>
      </c>
      <c r="S16" s="38">
        <f t="shared" si="8"/>
        <v>1500</v>
      </c>
      <c r="T16" s="16"/>
      <c r="U16" s="16"/>
      <c r="V16" s="16"/>
    </row>
    <row r="17" spans="1:22" s="1" customFormat="1" ht="84">
      <c r="A17" s="18">
        <v>5</v>
      </c>
      <c r="B17" s="19" t="s">
        <v>60</v>
      </c>
      <c r="C17" s="19"/>
      <c r="D17" s="18" t="s">
        <v>52</v>
      </c>
      <c r="E17" s="35" t="s">
        <v>61</v>
      </c>
      <c r="F17" s="18">
        <v>9324</v>
      </c>
      <c r="G17" s="18" t="s">
        <v>62</v>
      </c>
      <c r="H17" s="15"/>
      <c r="I17" s="15"/>
      <c r="J17" s="18" t="s">
        <v>63</v>
      </c>
      <c r="K17" s="18">
        <v>5000</v>
      </c>
      <c r="L17" s="18">
        <v>2000</v>
      </c>
      <c r="M17" s="18">
        <v>2000</v>
      </c>
      <c r="N17" s="18"/>
      <c r="O17" s="18"/>
      <c r="P17" s="18"/>
      <c r="Q17" s="18"/>
      <c r="R17" s="18"/>
      <c r="S17" s="18"/>
      <c r="T17" s="18" t="s">
        <v>56</v>
      </c>
      <c r="U17" s="18" t="s">
        <v>64</v>
      </c>
      <c r="V17" s="18" t="s">
        <v>65</v>
      </c>
    </row>
    <row r="18" spans="1:22" s="1" customFormat="1" ht="43.5" customHeight="1">
      <c r="A18" s="18">
        <v>6</v>
      </c>
      <c r="B18" s="19" t="s">
        <v>66</v>
      </c>
      <c r="C18" s="19"/>
      <c r="D18" s="18" t="s">
        <v>35</v>
      </c>
      <c r="E18" s="35" t="s">
        <v>67</v>
      </c>
      <c r="F18" s="18">
        <v>58000</v>
      </c>
      <c r="G18" s="18" t="s">
        <v>68</v>
      </c>
      <c r="H18" s="18"/>
      <c r="I18" s="18"/>
      <c r="J18" s="18" t="s">
        <v>69</v>
      </c>
      <c r="K18" s="18">
        <v>0</v>
      </c>
      <c r="L18" s="18">
        <v>8000</v>
      </c>
      <c r="M18" s="18">
        <v>6000</v>
      </c>
      <c r="N18" s="18">
        <v>2000</v>
      </c>
      <c r="O18" s="18"/>
      <c r="P18" s="18"/>
      <c r="Q18" s="18"/>
      <c r="R18" s="18"/>
      <c r="S18" s="18"/>
      <c r="T18" s="18" t="s">
        <v>70</v>
      </c>
      <c r="U18" s="18" t="s">
        <v>64</v>
      </c>
      <c r="V18" s="18" t="s">
        <v>65</v>
      </c>
    </row>
    <row r="19" spans="1:22" s="1" customFormat="1" ht="48.75" customHeight="1">
      <c r="A19" s="18">
        <v>7</v>
      </c>
      <c r="B19" s="19" t="s">
        <v>71</v>
      </c>
      <c r="C19" s="19"/>
      <c r="D19" s="18" t="s">
        <v>52</v>
      </c>
      <c r="E19" s="35" t="s">
        <v>72</v>
      </c>
      <c r="F19" s="18">
        <v>12000</v>
      </c>
      <c r="G19" s="18" t="s">
        <v>73</v>
      </c>
      <c r="H19" s="18">
        <v>127.4</v>
      </c>
      <c r="I19" s="18">
        <v>6</v>
      </c>
      <c r="J19" s="18" t="s">
        <v>74</v>
      </c>
      <c r="K19" s="18">
        <v>1044</v>
      </c>
      <c r="L19" s="18">
        <v>2956</v>
      </c>
      <c r="M19" s="18">
        <v>1000</v>
      </c>
      <c r="N19" s="18">
        <v>1000</v>
      </c>
      <c r="O19" s="18"/>
      <c r="P19" s="18"/>
      <c r="Q19" s="18">
        <v>956</v>
      </c>
      <c r="R19" s="18"/>
      <c r="S19" s="18"/>
      <c r="T19" s="18" t="s">
        <v>75</v>
      </c>
      <c r="U19" s="18" t="s">
        <v>64</v>
      </c>
      <c r="V19" s="18"/>
    </row>
    <row r="20" spans="1:22" s="1" customFormat="1" ht="40.5" customHeight="1">
      <c r="A20" s="21">
        <v>8</v>
      </c>
      <c r="B20" s="22" t="s">
        <v>76</v>
      </c>
      <c r="C20" s="23" t="s">
        <v>77</v>
      </c>
      <c r="D20" s="18" t="s">
        <v>35</v>
      </c>
      <c r="E20" s="41" t="s">
        <v>78</v>
      </c>
      <c r="F20" s="22">
        <v>17500</v>
      </c>
      <c r="G20" s="22" t="s">
        <v>42</v>
      </c>
      <c r="H20" s="15"/>
      <c r="I20" s="15"/>
      <c r="J20" s="18" t="s">
        <v>79</v>
      </c>
      <c r="K20" s="18">
        <v>0</v>
      </c>
      <c r="L20" s="22">
        <v>3500</v>
      </c>
      <c r="M20" s="18">
        <v>2500</v>
      </c>
      <c r="N20" s="22">
        <v>1000</v>
      </c>
      <c r="O20" s="18"/>
      <c r="P20" s="18"/>
      <c r="Q20" s="18"/>
      <c r="R20" s="18"/>
      <c r="S20" s="18"/>
      <c r="T20" s="18" t="s">
        <v>80</v>
      </c>
      <c r="U20" s="18" t="s">
        <v>64</v>
      </c>
      <c r="V20" s="18" t="s">
        <v>81</v>
      </c>
    </row>
    <row r="21" spans="1:22" s="1" customFormat="1" ht="36">
      <c r="A21" s="21">
        <v>8</v>
      </c>
      <c r="B21" s="24" t="s">
        <v>76</v>
      </c>
      <c r="C21" s="23" t="s">
        <v>82</v>
      </c>
      <c r="D21" s="18" t="s">
        <v>52</v>
      </c>
      <c r="E21" s="41" t="s">
        <v>83</v>
      </c>
      <c r="F21" s="22">
        <v>23531</v>
      </c>
      <c r="G21" s="22" t="s">
        <v>84</v>
      </c>
      <c r="H21" s="15"/>
      <c r="I21" s="15"/>
      <c r="J21" s="18" t="s">
        <v>85</v>
      </c>
      <c r="K21" s="18">
        <v>20000</v>
      </c>
      <c r="L21" s="22">
        <v>1500</v>
      </c>
      <c r="M21" s="18"/>
      <c r="N21" s="22"/>
      <c r="O21" s="18"/>
      <c r="P21" s="18"/>
      <c r="Q21" s="18"/>
      <c r="R21" s="18"/>
      <c r="S21" s="18">
        <v>1500</v>
      </c>
      <c r="T21" s="18" t="s">
        <v>86</v>
      </c>
      <c r="U21" s="18" t="s">
        <v>64</v>
      </c>
      <c r="V21" s="18"/>
    </row>
    <row r="22" spans="1:22" s="1" customFormat="1" ht="15.75">
      <c r="A22" s="21"/>
      <c r="B22" s="24"/>
      <c r="C22" s="23" t="s">
        <v>87</v>
      </c>
      <c r="D22" s="18"/>
      <c r="E22" s="41"/>
      <c r="F22" s="22">
        <f>SUM(F20:F21)</f>
        <v>41031</v>
      </c>
      <c r="G22" s="22"/>
      <c r="H22" s="22">
        <f aca="true" t="shared" si="9" ref="G22:S22">SUM(H20:H21)</f>
        <v>0</v>
      </c>
      <c r="I22" s="22">
        <f t="shared" si="9"/>
        <v>0</v>
      </c>
      <c r="J22" s="22"/>
      <c r="K22" s="22">
        <f t="shared" si="9"/>
        <v>20000</v>
      </c>
      <c r="L22" s="22">
        <f t="shared" si="9"/>
        <v>5000</v>
      </c>
      <c r="M22" s="22">
        <f t="shared" si="9"/>
        <v>2500</v>
      </c>
      <c r="N22" s="22">
        <f t="shared" si="9"/>
        <v>1000</v>
      </c>
      <c r="O22" s="22">
        <f t="shared" si="9"/>
        <v>0</v>
      </c>
      <c r="P22" s="22">
        <f t="shared" si="9"/>
        <v>0</v>
      </c>
      <c r="Q22" s="22">
        <f t="shared" si="9"/>
        <v>0</v>
      </c>
      <c r="R22" s="22">
        <f t="shared" si="9"/>
        <v>0</v>
      </c>
      <c r="S22" s="22">
        <f t="shared" si="9"/>
        <v>1500</v>
      </c>
      <c r="T22" s="18"/>
      <c r="U22" s="16"/>
      <c r="V22" s="16"/>
    </row>
    <row r="23" spans="1:22" s="1" customFormat="1" ht="36">
      <c r="A23" s="21">
        <v>9</v>
      </c>
      <c r="B23" s="23" t="s">
        <v>88</v>
      </c>
      <c r="C23" s="23" t="s">
        <v>89</v>
      </c>
      <c r="D23" s="18" t="s">
        <v>52</v>
      </c>
      <c r="E23" s="41" t="s">
        <v>90</v>
      </c>
      <c r="F23" s="22">
        <v>4878</v>
      </c>
      <c r="G23" s="22" t="s">
        <v>62</v>
      </c>
      <c r="H23" s="15"/>
      <c r="I23" s="15"/>
      <c r="J23" s="18" t="s">
        <v>91</v>
      </c>
      <c r="K23" s="18">
        <v>2500</v>
      </c>
      <c r="L23" s="22">
        <v>500</v>
      </c>
      <c r="M23" s="18">
        <v>500</v>
      </c>
      <c r="N23" s="22"/>
      <c r="O23" s="18"/>
      <c r="P23" s="18"/>
      <c r="Q23" s="18"/>
      <c r="R23" s="18"/>
      <c r="S23" s="18"/>
      <c r="T23" s="18" t="s">
        <v>56</v>
      </c>
      <c r="U23" s="18" t="s">
        <v>64</v>
      </c>
      <c r="V23" s="16"/>
    </row>
    <row r="24" spans="1:22" s="1" customFormat="1" ht="36">
      <c r="A24" s="21"/>
      <c r="B24" s="23"/>
      <c r="C24" s="23" t="s">
        <v>92</v>
      </c>
      <c r="D24" s="18" t="s">
        <v>52</v>
      </c>
      <c r="E24" s="41" t="s">
        <v>93</v>
      </c>
      <c r="F24" s="22">
        <v>5230</v>
      </c>
      <c r="G24" s="22" t="s">
        <v>62</v>
      </c>
      <c r="H24" s="15"/>
      <c r="I24" s="15"/>
      <c r="J24" s="18" t="s">
        <v>94</v>
      </c>
      <c r="K24" s="18">
        <v>2500</v>
      </c>
      <c r="L24" s="22">
        <v>500</v>
      </c>
      <c r="M24" s="18">
        <v>500</v>
      </c>
      <c r="N24" s="22"/>
      <c r="O24" s="18"/>
      <c r="P24" s="18"/>
      <c r="Q24" s="18"/>
      <c r="R24" s="18"/>
      <c r="S24" s="18"/>
      <c r="T24" s="18" t="s">
        <v>56</v>
      </c>
      <c r="U24" s="18" t="s">
        <v>64</v>
      </c>
      <c r="V24" s="16"/>
    </row>
    <row r="25" spans="1:22" s="1" customFormat="1" ht="36">
      <c r="A25" s="21"/>
      <c r="B25" s="23"/>
      <c r="C25" s="23" t="s">
        <v>95</v>
      </c>
      <c r="D25" s="18" t="s">
        <v>52</v>
      </c>
      <c r="E25" s="41" t="s">
        <v>96</v>
      </c>
      <c r="F25" s="22">
        <v>10237</v>
      </c>
      <c r="G25" s="22" t="s">
        <v>54</v>
      </c>
      <c r="H25" s="15"/>
      <c r="I25" s="15"/>
      <c r="J25" s="18" t="s">
        <v>97</v>
      </c>
      <c r="K25" s="18">
        <v>1990</v>
      </c>
      <c r="L25" s="22">
        <v>2844</v>
      </c>
      <c r="M25" s="18">
        <v>1500</v>
      </c>
      <c r="N25" s="22"/>
      <c r="O25" s="18"/>
      <c r="P25" s="18"/>
      <c r="Q25" s="18">
        <v>1344</v>
      </c>
      <c r="R25" s="18"/>
      <c r="S25" s="18"/>
      <c r="T25" s="18" t="s">
        <v>98</v>
      </c>
      <c r="U25" s="18" t="s">
        <v>64</v>
      </c>
      <c r="V25" s="16"/>
    </row>
    <row r="26" spans="1:22" s="1" customFormat="1" ht="16.5" customHeight="1">
      <c r="A26" s="21"/>
      <c r="B26" s="23"/>
      <c r="C26" s="23" t="s">
        <v>87</v>
      </c>
      <c r="D26" s="18"/>
      <c r="E26" s="41"/>
      <c r="F26" s="22">
        <f>SUM(F23:F25)</f>
        <v>20345</v>
      </c>
      <c r="G26" s="22"/>
      <c r="H26" s="15"/>
      <c r="I26" s="15"/>
      <c r="J26" s="22"/>
      <c r="K26" s="22">
        <f aca="true" t="shared" si="10" ref="K26:S26">SUM(K23:K25)</f>
        <v>6990</v>
      </c>
      <c r="L26" s="22">
        <f t="shared" si="10"/>
        <v>3844</v>
      </c>
      <c r="M26" s="22">
        <f t="shared" si="10"/>
        <v>2500</v>
      </c>
      <c r="N26" s="22">
        <f t="shared" si="10"/>
        <v>0</v>
      </c>
      <c r="O26" s="22">
        <f t="shared" si="10"/>
        <v>0</v>
      </c>
      <c r="P26" s="22">
        <f t="shared" si="10"/>
        <v>0</v>
      </c>
      <c r="Q26" s="22">
        <f t="shared" si="10"/>
        <v>1344</v>
      </c>
      <c r="R26" s="22">
        <f t="shared" si="10"/>
        <v>0</v>
      </c>
      <c r="S26" s="22">
        <f t="shared" si="10"/>
        <v>0</v>
      </c>
      <c r="T26" s="18"/>
      <c r="U26" s="16"/>
      <c r="V26" s="16"/>
    </row>
    <row r="27" spans="1:22" s="1" customFormat="1" ht="36">
      <c r="A27" s="18">
        <v>10</v>
      </c>
      <c r="B27" s="19" t="s">
        <v>99</v>
      </c>
      <c r="C27" s="19"/>
      <c r="D27" s="18" t="s">
        <v>52</v>
      </c>
      <c r="E27" s="41" t="s">
        <v>100</v>
      </c>
      <c r="F27" s="22">
        <v>2307</v>
      </c>
      <c r="G27" s="22" t="s">
        <v>54</v>
      </c>
      <c r="H27" s="15"/>
      <c r="I27" s="15"/>
      <c r="J27" s="18" t="s">
        <v>74</v>
      </c>
      <c r="K27" s="22">
        <v>0</v>
      </c>
      <c r="L27" s="22">
        <v>1400</v>
      </c>
      <c r="M27" s="22">
        <v>1400</v>
      </c>
      <c r="N27" s="22"/>
      <c r="O27" s="22"/>
      <c r="P27" s="22"/>
      <c r="Q27" s="22"/>
      <c r="R27" s="22"/>
      <c r="S27" s="22"/>
      <c r="T27" s="18" t="s">
        <v>101</v>
      </c>
      <c r="U27" s="18" t="s">
        <v>64</v>
      </c>
      <c r="V27" s="18" t="s">
        <v>102</v>
      </c>
    </row>
    <row r="28" spans="1:22" s="1" customFormat="1" ht="24">
      <c r="A28" s="18">
        <v>11</v>
      </c>
      <c r="B28" s="19" t="s">
        <v>103</v>
      </c>
      <c r="C28" s="19"/>
      <c r="D28" s="18" t="s">
        <v>35</v>
      </c>
      <c r="E28" s="35" t="s">
        <v>104</v>
      </c>
      <c r="F28" s="18">
        <v>150</v>
      </c>
      <c r="G28" s="18" t="s">
        <v>54</v>
      </c>
      <c r="H28" s="15"/>
      <c r="I28" s="15"/>
      <c r="J28" s="18" t="s">
        <v>105</v>
      </c>
      <c r="K28" s="18"/>
      <c r="L28" s="18">
        <v>150</v>
      </c>
      <c r="M28" s="18">
        <v>100</v>
      </c>
      <c r="N28" s="18"/>
      <c r="O28" s="18"/>
      <c r="P28" s="18">
        <v>50</v>
      </c>
      <c r="Q28" s="18"/>
      <c r="R28" s="18"/>
      <c r="S28" s="18"/>
      <c r="T28" s="18" t="s">
        <v>56</v>
      </c>
      <c r="U28" s="18" t="s">
        <v>64</v>
      </c>
      <c r="V28" s="18"/>
    </row>
    <row r="29" spans="1:22" s="1" customFormat="1" ht="24">
      <c r="A29" s="18">
        <v>12</v>
      </c>
      <c r="B29" s="19" t="s">
        <v>106</v>
      </c>
      <c r="C29" s="19"/>
      <c r="D29" s="18" t="s">
        <v>35</v>
      </c>
      <c r="E29" s="35" t="s">
        <v>107</v>
      </c>
      <c r="F29" s="18">
        <v>500</v>
      </c>
      <c r="G29" s="18" t="s">
        <v>54</v>
      </c>
      <c r="H29" s="15"/>
      <c r="I29" s="15"/>
      <c r="J29" s="18" t="s">
        <v>105</v>
      </c>
      <c r="K29" s="18"/>
      <c r="L29" s="18">
        <v>500</v>
      </c>
      <c r="M29" s="18">
        <v>300</v>
      </c>
      <c r="N29" s="18"/>
      <c r="O29" s="18"/>
      <c r="P29" s="18">
        <v>200</v>
      </c>
      <c r="Q29" s="18"/>
      <c r="R29" s="18"/>
      <c r="S29" s="18"/>
      <c r="T29" s="18" t="s">
        <v>56</v>
      </c>
      <c r="U29" s="18" t="s">
        <v>64</v>
      </c>
      <c r="V29" s="18"/>
    </row>
    <row r="30" spans="1:22" s="1" customFormat="1" ht="96">
      <c r="A30" s="18">
        <v>13</v>
      </c>
      <c r="B30" s="19" t="s">
        <v>108</v>
      </c>
      <c r="C30" s="19"/>
      <c r="D30" s="18" t="s">
        <v>52</v>
      </c>
      <c r="E30" s="35" t="s">
        <v>109</v>
      </c>
      <c r="F30" s="18">
        <v>11000</v>
      </c>
      <c r="G30" s="18" t="s">
        <v>110</v>
      </c>
      <c r="H30" s="15"/>
      <c r="I30" s="15"/>
      <c r="J30" s="18" t="s">
        <v>111</v>
      </c>
      <c r="K30" s="18">
        <v>6500</v>
      </c>
      <c r="L30" s="18">
        <v>2167</v>
      </c>
      <c r="M30" s="18">
        <v>500</v>
      </c>
      <c r="N30" s="18"/>
      <c r="O30" s="18">
        <v>1000</v>
      </c>
      <c r="P30" s="18"/>
      <c r="Q30" s="18">
        <v>667</v>
      </c>
      <c r="R30" s="18"/>
      <c r="S30" s="18"/>
      <c r="T30" s="18" t="s">
        <v>112</v>
      </c>
      <c r="U30" s="18" t="s">
        <v>64</v>
      </c>
      <c r="V30" s="18"/>
    </row>
    <row r="31" spans="1:22" s="1" customFormat="1" ht="15.75">
      <c r="A31" s="12" t="s">
        <v>113</v>
      </c>
      <c r="B31" s="17"/>
      <c r="C31" s="17"/>
      <c r="D31" s="25"/>
      <c r="E31" s="40"/>
      <c r="F31" s="42">
        <f>SUM(F32:F35)</f>
        <v>58672</v>
      </c>
      <c r="G31" s="42"/>
      <c r="H31" s="42">
        <f aca="true" t="shared" si="11" ref="F31:I31">SUM(H32:H35)</f>
        <v>0</v>
      </c>
      <c r="I31" s="42">
        <f t="shared" si="11"/>
        <v>0</v>
      </c>
      <c r="J31" s="42"/>
      <c r="K31" s="42">
        <f aca="true" t="shared" si="12" ref="K31:S31">SUM(K32:K35)</f>
        <v>8058</v>
      </c>
      <c r="L31" s="42">
        <f t="shared" si="12"/>
        <v>3650</v>
      </c>
      <c r="M31" s="42">
        <f t="shared" si="12"/>
        <v>1000</v>
      </c>
      <c r="N31" s="42">
        <f t="shared" si="12"/>
        <v>500</v>
      </c>
      <c r="O31" s="42">
        <f t="shared" si="12"/>
        <v>2000</v>
      </c>
      <c r="P31" s="42">
        <f t="shared" si="12"/>
        <v>150</v>
      </c>
      <c r="Q31" s="42">
        <f t="shared" si="12"/>
        <v>0</v>
      </c>
      <c r="R31" s="42">
        <f t="shared" si="12"/>
        <v>0</v>
      </c>
      <c r="S31" s="42">
        <f t="shared" si="12"/>
        <v>0</v>
      </c>
      <c r="T31" s="27"/>
      <c r="U31" s="27"/>
      <c r="V31" s="18"/>
    </row>
    <row r="32" spans="1:22" s="1" customFormat="1" ht="48">
      <c r="A32" s="16">
        <v>14</v>
      </c>
      <c r="B32" s="19" t="s">
        <v>114</v>
      </c>
      <c r="C32" s="19"/>
      <c r="D32" s="18" t="s">
        <v>52</v>
      </c>
      <c r="E32" s="35" t="s">
        <v>115</v>
      </c>
      <c r="F32" s="18">
        <v>15000</v>
      </c>
      <c r="G32" s="18" t="s">
        <v>116</v>
      </c>
      <c r="H32" s="18"/>
      <c r="I32" s="18"/>
      <c r="J32" s="18" t="s">
        <v>117</v>
      </c>
      <c r="K32" s="18">
        <v>2058</v>
      </c>
      <c r="L32" s="18">
        <v>1000</v>
      </c>
      <c r="M32" s="18">
        <v>1000</v>
      </c>
      <c r="N32" s="18"/>
      <c r="O32" s="18"/>
      <c r="P32" s="18"/>
      <c r="Q32" s="18"/>
      <c r="R32" s="18"/>
      <c r="S32" s="18"/>
      <c r="T32" s="32" t="s">
        <v>118</v>
      </c>
      <c r="U32" s="27" t="s">
        <v>119</v>
      </c>
      <c r="V32" s="18" t="s">
        <v>120</v>
      </c>
    </row>
    <row r="33" spans="1:22" s="1" customFormat="1" ht="76.5" customHeight="1">
      <c r="A33" s="18">
        <v>15</v>
      </c>
      <c r="B33" s="26" t="s">
        <v>121</v>
      </c>
      <c r="C33" s="26"/>
      <c r="D33" s="27" t="s">
        <v>35</v>
      </c>
      <c r="E33" s="43" t="s">
        <v>122</v>
      </c>
      <c r="F33" s="27">
        <v>500</v>
      </c>
      <c r="G33" s="27" t="s">
        <v>42</v>
      </c>
      <c r="H33" s="27"/>
      <c r="I33" s="27"/>
      <c r="J33" s="27" t="s">
        <v>123</v>
      </c>
      <c r="K33" s="27">
        <v>0</v>
      </c>
      <c r="L33" s="27">
        <v>500</v>
      </c>
      <c r="M33" s="27"/>
      <c r="N33" s="27">
        <v>500</v>
      </c>
      <c r="O33" s="27"/>
      <c r="P33" s="27"/>
      <c r="Q33" s="27"/>
      <c r="R33" s="27"/>
      <c r="S33" s="27"/>
      <c r="T33" s="27" t="s">
        <v>124</v>
      </c>
      <c r="U33" s="27" t="s">
        <v>119</v>
      </c>
      <c r="V33" s="18"/>
    </row>
    <row r="34" spans="1:22" s="1" customFormat="1" ht="60">
      <c r="A34" s="16">
        <v>16</v>
      </c>
      <c r="B34" s="19" t="s">
        <v>125</v>
      </c>
      <c r="C34" s="19"/>
      <c r="D34" s="18" t="s">
        <v>52</v>
      </c>
      <c r="E34" s="35" t="s">
        <v>126</v>
      </c>
      <c r="F34" s="18">
        <v>172</v>
      </c>
      <c r="G34" s="18" t="s">
        <v>54</v>
      </c>
      <c r="H34" s="18"/>
      <c r="I34" s="47"/>
      <c r="J34" s="18" t="s">
        <v>127</v>
      </c>
      <c r="K34" s="18"/>
      <c r="L34" s="18">
        <v>150</v>
      </c>
      <c r="M34" s="18"/>
      <c r="N34" s="18"/>
      <c r="O34" s="18"/>
      <c r="P34" s="18">
        <v>150</v>
      </c>
      <c r="Q34" s="18"/>
      <c r="R34" s="18"/>
      <c r="S34" s="18"/>
      <c r="T34" s="18" t="s">
        <v>38</v>
      </c>
      <c r="U34" s="27" t="s">
        <v>39</v>
      </c>
      <c r="V34" s="18"/>
    </row>
    <row r="35" spans="1:22" s="1" customFormat="1" ht="84">
      <c r="A35" s="16">
        <v>17</v>
      </c>
      <c r="B35" s="19" t="s">
        <v>128</v>
      </c>
      <c r="C35" s="19"/>
      <c r="D35" s="18" t="s">
        <v>52</v>
      </c>
      <c r="E35" s="35" t="s">
        <v>129</v>
      </c>
      <c r="F35" s="18">
        <v>43000</v>
      </c>
      <c r="G35" s="18" t="s">
        <v>130</v>
      </c>
      <c r="H35" s="18"/>
      <c r="I35" s="18"/>
      <c r="J35" s="18" t="s">
        <v>131</v>
      </c>
      <c r="K35" s="18">
        <v>6000</v>
      </c>
      <c r="L35" s="18">
        <v>2000</v>
      </c>
      <c r="M35" s="18"/>
      <c r="N35" s="18"/>
      <c r="O35" s="18">
        <v>2000</v>
      </c>
      <c r="P35" s="18"/>
      <c r="Q35" s="18"/>
      <c r="R35" s="18"/>
      <c r="S35" s="18"/>
      <c r="T35" s="18" t="s">
        <v>132</v>
      </c>
      <c r="U35" s="18" t="s">
        <v>50</v>
      </c>
      <c r="V35" s="18" t="s">
        <v>133</v>
      </c>
    </row>
    <row r="36" spans="1:22" s="1" customFormat="1" ht="15.75">
      <c r="A36" s="15" t="s">
        <v>134</v>
      </c>
      <c r="B36" s="12" t="s">
        <v>135</v>
      </c>
      <c r="C36" s="12"/>
      <c r="D36" s="25"/>
      <c r="E36" s="40"/>
      <c r="F36" s="42">
        <f>SUM(F37)</f>
        <v>20147</v>
      </c>
      <c r="G36" s="42"/>
      <c r="H36" s="42">
        <f aca="true" t="shared" si="13" ref="G36:S36">SUM(H37)</f>
        <v>0</v>
      </c>
      <c r="I36" s="42">
        <f t="shared" si="13"/>
        <v>0</v>
      </c>
      <c r="J36" s="42"/>
      <c r="K36" s="42">
        <f t="shared" si="13"/>
        <v>5649</v>
      </c>
      <c r="L36" s="42">
        <f t="shared" si="13"/>
        <v>9451</v>
      </c>
      <c r="M36" s="42">
        <f t="shared" si="13"/>
        <v>0</v>
      </c>
      <c r="N36" s="42">
        <f t="shared" si="13"/>
        <v>3000</v>
      </c>
      <c r="O36" s="42">
        <f t="shared" si="13"/>
        <v>0</v>
      </c>
      <c r="P36" s="42">
        <f t="shared" si="13"/>
        <v>700</v>
      </c>
      <c r="Q36" s="42">
        <f t="shared" si="13"/>
        <v>5751</v>
      </c>
      <c r="R36" s="42">
        <f t="shared" si="13"/>
        <v>0</v>
      </c>
      <c r="S36" s="42">
        <f t="shared" si="13"/>
        <v>0</v>
      </c>
      <c r="T36" s="27"/>
      <c r="U36" s="27"/>
      <c r="V36" s="18"/>
    </row>
    <row r="37" spans="1:22" s="1" customFormat="1" ht="15.75">
      <c r="A37" s="12" t="s">
        <v>136</v>
      </c>
      <c r="B37" s="17"/>
      <c r="C37" s="17"/>
      <c r="D37" s="25"/>
      <c r="E37" s="40"/>
      <c r="F37" s="42">
        <f>SUM(F41,F46,F47)</f>
        <v>20147</v>
      </c>
      <c r="G37" s="42"/>
      <c r="H37" s="42">
        <f aca="true" t="shared" si="14" ref="G37:S37">SUM(H41,H46,H47)</f>
        <v>0</v>
      </c>
      <c r="I37" s="42">
        <f t="shared" si="14"/>
        <v>0</v>
      </c>
      <c r="J37" s="42"/>
      <c r="K37" s="42">
        <f t="shared" si="14"/>
        <v>5649</v>
      </c>
      <c r="L37" s="42">
        <f t="shared" si="14"/>
        <v>9451</v>
      </c>
      <c r="M37" s="42">
        <f t="shared" si="14"/>
        <v>0</v>
      </c>
      <c r="N37" s="42">
        <f t="shared" si="14"/>
        <v>3000</v>
      </c>
      <c r="O37" s="42">
        <f t="shared" si="14"/>
        <v>0</v>
      </c>
      <c r="P37" s="42">
        <f t="shared" si="14"/>
        <v>700</v>
      </c>
      <c r="Q37" s="42">
        <f t="shared" si="14"/>
        <v>5751</v>
      </c>
      <c r="R37" s="42">
        <f t="shared" si="14"/>
        <v>0</v>
      </c>
      <c r="S37" s="42">
        <f t="shared" si="14"/>
        <v>0</v>
      </c>
      <c r="T37" s="27"/>
      <c r="U37" s="27"/>
      <c r="V37" s="18"/>
    </row>
    <row r="38" spans="1:22" s="1" customFormat="1" ht="45.75" customHeight="1">
      <c r="A38" s="28">
        <v>18</v>
      </c>
      <c r="B38" s="21" t="s">
        <v>137</v>
      </c>
      <c r="C38" s="19" t="s">
        <v>138</v>
      </c>
      <c r="D38" s="18" t="s">
        <v>52</v>
      </c>
      <c r="E38" s="35" t="s">
        <v>139</v>
      </c>
      <c r="F38" s="18">
        <v>2987</v>
      </c>
      <c r="G38" s="18" t="s">
        <v>62</v>
      </c>
      <c r="H38" s="16"/>
      <c r="I38" s="16"/>
      <c r="J38" s="18" t="s">
        <v>140</v>
      </c>
      <c r="K38" s="18">
        <v>669</v>
      </c>
      <c r="L38" s="18">
        <v>631</v>
      </c>
      <c r="M38" s="18"/>
      <c r="N38" s="18"/>
      <c r="O38" s="18"/>
      <c r="P38" s="18"/>
      <c r="Q38" s="18">
        <v>631</v>
      </c>
      <c r="R38" s="18"/>
      <c r="S38" s="18"/>
      <c r="T38" s="18" t="s">
        <v>56</v>
      </c>
      <c r="U38" s="18" t="s">
        <v>141</v>
      </c>
      <c r="V38" s="18"/>
    </row>
    <row r="39" spans="1:22" s="1" customFormat="1" ht="36">
      <c r="A39" s="28"/>
      <c r="B39" s="21"/>
      <c r="C39" s="19" t="s">
        <v>142</v>
      </c>
      <c r="D39" s="18" t="s">
        <v>52</v>
      </c>
      <c r="E39" s="35" t="s">
        <v>143</v>
      </c>
      <c r="F39" s="18">
        <v>1721</v>
      </c>
      <c r="G39" s="18" t="s">
        <v>54</v>
      </c>
      <c r="H39" s="16"/>
      <c r="I39" s="16"/>
      <c r="J39" s="18" t="s">
        <v>44</v>
      </c>
      <c r="K39" s="18">
        <v>425</v>
      </c>
      <c r="L39" s="18">
        <v>1000</v>
      </c>
      <c r="M39" s="18"/>
      <c r="N39" s="18"/>
      <c r="O39" s="18"/>
      <c r="P39" s="18"/>
      <c r="Q39" s="18">
        <v>1000</v>
      </c>
      <c r="R39" s="18"/>
      <c r="S39" s="18"/>
      <c r="T39" s="18" t="s">
        <v>56</v>
      </c>
      <c r="U39" s="18" t="s">
        <v>141</v>
      </c>
      <c r="V39" s="18"/>
    </row>
    <row r="40" spans="1:22" s="1" customFormat="1" ht="108">
      <c r="A40" s="28"/>
      <c r="B40" s="21"/>
      <c r="C40" s="19" t="s">
        <v>144</v>
      </c>
      <c r="D40" s="18" t="s">
        <v>52</v>
      </c>
      <c r="E40" s="35" t="s">
        <v>145</v>
      </c>
      <c r="F40" s="18">
        <v>3500</v>
      </c>
      <c r="G40" s="18" t="s">
        <v>54</v>
      </c>
      <c r="H40" s="18"/>
      <c r="I40" s="18"/>
      <c r="J40" s="18" t="s">
        <v>146</v>
      </c>
      <c r="K40" s="18">
        <v>1092</v>
      </c>
      <c r="L40" s="18">
        <v>3583</v>
      </c>
      <c r="M40" s="18"/>
      <c r="N40" s="18">
        <v>500</v>
      </c>
      <c r="O40" s="18"/>
      <c r="P40" s="18"/>
      <c r="Q40" s="18">
        <v>3083</v>
      </c>
      <c r="R40" s="18"/>
      <c r="S40" s="18"/>
      <c r="T40" s="18" t="s">
        <v>146</v>
      </c>
      <c r="U40" s="18" t="s">
        <v>141</v>
      </c>
      <c r="V40" s="18"/>
    </row>
    <row r="41" spans="1:22" s="1" customFormat="1" ht="15.75">
      <c r="A41" s="28"/>
      <c r="B41" s="21"/>
      <c r="C41" s="19" t="s">
        <v>87</v>
      </c>
      <c r="D41" s="18"/>
      <c r="E41" s="35"/>
      <c r="F41" s="18">
        <f aca="true" t="shared" si="15" ref="F41:I41">SUM(F38:F40)</f>
        <v>8208</v>
      </c>
      <c r="G41" s="18"/>
      <c r="H41" s="18">
        <f t="shared" si="15"/>
        <v>0</v>
      </c>
      <c r="I41" s="18">
        <f t="shared" si="15"/>
        <v>0</v>
      </c>
      <c r="J41" s="18"/>
      <c r="K41" s="18">
        <f aca="true" t="shared" si="16" ref="K41:S41">SUM(K38:K40)</f>
        <v>2186</v>
      </c>
      <c r="L41" s="18">
        <f t="shared" si="16"/>
        <v>5214</v>
      </c>
      <c r="M41" s="18">
        <f t="shared" si="16"/>
        <v>0</v>
      </c>
      <c r="N41" s="18">
        <f t="shared" si="16"/>
        <v>500</v>
      </c>
      <c r="O41" s="18">
        <f t="shared" si="16"/>
        <v>0</v>
      </c>
      <c r="P41" s="18">
        <f t="shared" si="16"/>
        <v>0</v>
      </c>
      <c r="Q41" s="18">
        <f t="shared" si="16"/>
        <v>4714</v>
      </c>
      <c r="R41" s="18">
        <f t="shared" si="16"/>
        <v>0</v>
      </c>
      <c r="S41" s="18">
        <f t="shared" si="16"/>
        <v>0</v>
      </c>
      <c r="T41" s="18"/>
      <c r="U41" s="18"/>
      <c r="V41" s="18"/>
    </row>
    <row r="42" spans="1:22" s="1" customFormat="1" ht="48">
      <c r="A42" s="28">
        <v>19</v>
      </c>
      <c r="B42" s="21" t="s">
        <v>147</v>
      </c>
      <c r="C42" s="19" t="s">
        <v>148</v>
      </c>
      <c r="D42" s="18" t="s">
        <v>52</v>
      </c>
      <c r="E42" s="35" t="s">
        <v>149</v>
      </c>
      <c r="F42" s="18">
        <v>1108</v>
      </c>
      <c r="G42" s="18" t="s">
        <v>54</v>
      </c>
      <c r="H42" s="16"/>
      <c r="I42" s="16"/>
      <c r="J42" s="18" t="s">
        <v>44</v>
      </c>
      <c r="K42" s="18">
        <v>380</v>
      </c>
      <c r="L42" s="18">
        <v>370</v>
      </c>
      <c r="M42" s="18"/>
      <c r="N42" s="18"/>
      <c r="O42" s="18"/>
      <c r="P42" s="18"/>
      <c r="Q42" s="18">
        <v>370</v>
      </c>
      <c r="R42" s="18"/>
      <c r="S42" s="18"/>
      <c r="T42" s="18" t="s">
        <v>56</v>
      </c>
      <c r="U42" s="18" t="s">
        <v>141</v>
      </c>
      <c r="V42" s="18"/>
    </row>
    <row r="43" spans="1:22" s="1" customFormat="1" ht="48">
      <c r="A43" s="28"/>
      <c r="B43" s="21"/>
      <c r="C43" s="19" t="s">
        <v>150</v>
      </c>
      <c r="D43" s="18" t="s">
        <v>52</v>
      </c>
      <c r="E43" s="35" t="s">
        <v>151</v>
      </c>
      <c r="F43" s="18">
        <v>357</v>
      </c>
      <c r="G43" s="18" t="s">
        <v>54</v>
      </c>
      <c r="H43" s="16"/>
      <c r="I43" s="16"/>
      <c r="J43" s="18" t="s">
        <v>74</v>
      </c>
      <c r="K43" s="18">
        <v>0</v>
      </c>
      <c r="L43" s="18">
        <v>250</v>
      </c>
      <c r="M43" s="18"/>
      <c r="N43" s="18"/>
      <c r="O43" s="18"/>
      <c r="P43" s="18"/>
      <c r="Q43" s="18">
        <v>250</v>
      </c>
      <c r="R43" s="18"/>
      <c r="S43" s="18"/>
      <c r="T43" s="18" t="s">
        <v>56</v>
      </c>
      <c r="U43" s="18" t="s">
        <v>141</v>
      </c>
      <c r="V43" s="18"/>
    </row>
    <row r="44" spans="1:22" s="1" customFormat="1" ht="48">
      <c r="A44" s="28"/>
      <c r="B44" s="21"/>
      <c r="C44" s="19" t="s">
        <v>152</v>
      </c>
      <c r="D44" s="18" t="s">
        <v>35</v>
      </c>
      <c r="E44" s="35" t="s">
        <v>153</v>
      </c>
      <c r="F44" s="18">
        <v>2937</v>
      </c>
      <c r="G44" s="18" t="s">
        <v>73</v>
      </c>
      <c r="H44" s="16"/>
      <c r="I44" s="16"/>
      <c r="J44" s="18" t="s">
        <v>154</v>
      </c>
      <c r="K44" s="18">
        <v>0</v>
      </c>
      <c r="L44" s="18">
        <v>1500</v>
      </c>
      <c r="M44" s="18"/>
      <c r="N44" s="18">
        <v>1500</v>
      </c>
      <c r="O44" s="18"/>
      <c r="P44" s="18"/>
      <c r="Q44" s="18"/>
      <c r="R44" s="18"/>
      <c r="S44" s="18"/>
      <c r="T44" s="18" t="s">
        <v>146</v>
      </c>
      <c r="U44" s="18" t="s">
        <v>141</v>
      </c>
      <c r="V44" s="18"/>
    </row>
    <row r="45" spans="1:22" s="1" customFormat="1" ht="84">
      <c r="A45" s="28">
        <v>19</v>
      </c>
      <c r="B45" s="21" t="s">
        <v>147</v>
      </c>
      <c r="C45" s="19" t="s">
        <v>155</v>
      </c>
      <c r="D45" s="18" t="s">
        <v>35</v>
      </c>
      <c r="E45" s="35" t="s">
        <v>156</v>
      </c>
      <c r="F45" s="18">
        <v>2900</v>
      </c>
      <c r="G45" s="18" t="s">
        <v>157</v>
      </c>
      <c r="H45" s="16"/>
      <c r="I45" s="16"/>
      <c r="J45" s="18" t="s">
        <v>158</v>
      </c>
      <c r="K45" s="18">
        <v>0</v>
      </c>
      <c r="L45" s="18">
        <v>1000</v>
      </c>
      <c r="M45" s="18"/>
      <c r="N45" s="18">
        <v>1000</v>
      </c>
      <c r="O45" s="18"/>
      <c r="P45" s="18"/>
      <c r="Q45" s="18"/>
      <c r="R45" s="18"/>
      <c r="S45" s="18"/>
      <c r="T45" s="18" t="s">
        <v>159</v>
      </c>
      <c r="U45" s="18" t="s">
        <v>141</v>
      </c>
      <c r="V45" s="18"/>
    </row>
    <row r="46" spans="1:22" s="1" customFormat="1" ht="15.75">
      <c r="A46" s="28"/>
      <c r="B46" s="21"/>
      <c r="C46" s="29" t="s">
        <v>87</v>
      </c>
      <c r="D46" s="25"/>
      <c r="E46" s="40"/>
      <c r="F46" s="18">
        <f>SUM(F42:F44,F45)</f>
        <v>7302</v>
      </c>
      <c r="G46" s="18"/>
      <c r="H46" s="18">
        <f aca="true" t="shared" si="17" ref="G46:S46">SUM(H42:H44,H45)</f>
        <v>0</v>
      </c>
      <c r="I46" s="18">
        <v>0</v>
      </c>
      <c r="J46" s="18"/>
      <c r="K46" s="18">
        <f t="shared" si="17"/>
        <v>380</v>
      </c>
      <c r="L46" s="18">
        <f t="shared" si="17"/>
        <v>3120</v>
      </c>
      <c r="M46" s="18">
        <f t="shared" si="17"/>
        <v>0</v>
      </c>
      <c r="N46" s="18">
        <f t="shared" si="17"/>
        <v>2500</v>
      </c>
      <c r="O46" s="18">
        <f t="shared" si="17"/>
        <v>0</v>
      </c>
      <c r="P46" s="18">
        <f t="shared" si="17"/>
        <v>0</v>
      </c>
      <c r="Q46" s="18">
        <f t="shared" si="17"/>
        <v>620</v>
      </c>
      <c r="R46" s="18">
        <f t="shared" si="17"/>
        <v>0</v>
      </c>
      <c r="S46" s="18">
        <f t="shared" si="17"/>
        <v>0</v>
      </c>
      <c r="T46" s="18"/>
      <c r="U46" s="18"/>
      <c r="V46" s="18"/>
    </row>
    <row r="47" spans="1:22" s="1" customFormat="1" ht="24">
      <c r="A47" s="16">
        <v>20</v>
      </c>
      <c r="B47" s="19" t="s">
        <v>160</v>
      </c>
      <c r="C47" s="19"/>
      <c r="D47" s="18" t="s">
        <v>52</v>
      </c>
      <c r="E47" s="35" t="s">
        <v>161</v>
      </c>
      <c r="F47" s="18">
        <v>4637</v>
      </c>
      <c r="G47" s="18" t="s">
        <v>162</v>
      </c>
      <c r="H47" s="16"/>
      <c r="I47" s="16"/>
      <c r="J47" s="18" t="s">
        <v>163</v>
      </c>
      <c r="K47" s="18">
        <v>3083</v>
      </c>
      <c r="L47" s="18">
        <v>1117</v>
      </c>
      <c r="M47" s="18"/>
      <c r="N47" s="18"/>
      <c r="O47" s="18"/>
      <c r="P47" s="18">
        <v>700</v>
      </c>
      <c r="Q47" s="18">
        <v>417</v>
      </c>
      <c r="R47" s="18"/>
      <c r="S47" s="18"/>
      <c r="T47" s="18" t="s">
        <v>56</v>
      </c>
      <c r="U47" s="18" t="s">
        <v>141</v>
      </c>
      <c r="V47" s="18"/>
    </row>
    <row r="48" spans="1:22" s="1" customFormat="1" ht="15.75">
      <c r="A48" s="15" t="s">
        <v>164</v>
      </c>
      <c r="B48" s="14" t="s">
        <v>165</v>
      </c>
      <c r="C48" s="14"/>
      <c r="D48" s="25"/>
      <c r="E48" s="40"/>
      <c r="F48" s="42">
        <f>SUM(F49,F54)</f>
        <v>141353</v>
      </c>
      <c r="G48" s="42"/>
      <c r="H48" s="42">
        <f aca="true" t="shared" si="18" ref="G48:S48">SUM(H49,H54)</f>
        <v>10</v>
      </c>
      <c r="I48" s="42">
        <f t="shared" si="18"/>
        <v>10</v>
      </c>
      <c r="J48" s="42"/>
      <c r="K48" s="42">
        <f t="shared" si="18"/>
        <v>15368</v>
      </c>
      <c r="L48" s="42">
        <f t="shared" si="18"/>
        <v>19327</v>
      </c>
      <c r="M48" s="42">
        <f t="shared" si="18"/>
        <v>0</v>
      </c>
      <c r="N48" s="42">
        <f t="shared" si="18"/>
        <v>12400</v>
      </c>
      <c r="O48" s="42">
        <f t="shared" si="18"/>
        <v>0</v>
      </c>
      <c r="P48" s="42">
        <f t="shared" si="18"/>
        <v>200</v>
      </c>
      <c r="Q48" s="42">
        <f t="shared" si="18"/>
        <v>6727</v>
      </c>
      <c r="R48" s="42">
        <f t="shared" si="18"/>
        <v>0</v>
      </c>
      <c r="S48" s="42">
        <f t="shared" si="18"/>
        <v>0</v>
      </c>
      <c r="T48" s="27"/>
      <c r="U48" s="27"/>
      <c r="V48" s="18"/>
    </row>
    <row r="49" spans="1:22" s="1" customFormat="1" ht="15.75">
      <c r="A49" s="12" t="s">
        <v>166</v>
      </c>
      <c r="B49" s="17"/>
      <c r="C49" s="17"/>
      <c r="D49" s="25"/>
      <c r="E49" s="40"/>
      <c r="F49" s="42">
        <f>SUM(F50:F53)</f>
        <v>124060</v>
      </c>
      <c r="G49" s="42"/>
      <c r="H49" s="42">
        <f aca="true" t="shared" si="19" ref="G49:S49">SUM(H50:H53)</f>
        <v>4</v>
      </c>
      <c r="I49" s="42">
        <f t="shared" si="19"/>
        <v>4</v>
      </c>
      <c r="J49" s="42"/>
      <c r="K49" s="42">
        <f t="shared" si="19"/>
        <v>11455</v>
      </c>
      <c r="L49" s="42">
        <f t="shared" si="19"/>
        <v>12427</v>
      </c>
      <c r="M49" s="42">
        <f t="shared" si="19"/>
        <v>0</v>
      </c>
      <c r="N49" s="42">
        <f t="shared" si="19"/>
        <v>7800</v>
      </c>
      <c r="O49" s="42">
        <f t="shared" si="19"/>
        <v>0</v>
      </c>
      <c r="P49" s="42">
        <f t="shared" si="19"/>
        <v>0</v>
      </c>
      <c r="Q49" s="42">
        <f t="shared" si="19"/>
        <v>4627</v>
      </c>
      <c r="R49" s="42">
        <f t="shared" si="19"/>
        <v>0</v>
      </c>
      <c r="S49" s="42">
        <f t="shared" si="19"/>
        <v>0</v>
      </c>
      <c r="T49" s="27"/>
      <c r="U49" s="27"/>
      <c r="V49" s="18"/>
    </row>
    <row r="50" spans="1:22" s="1" customFormat="1" ht="48">
      <c r="A50" s="18">
        <v>21</v>
      </c>
      <c r="B50" s="19" t="s">
        <v>167</v>
      </c>
      <c r="C50" s="19"/>
      <c r="D50" s="18" t="s">
        <v>52</v>
      </c>
      <c r="E50" s="19" t="s">
        <v>168</v>
      </c>
      <c r="F50" s="18">
        <v>8060</v>
      </c>
      <c r="G50" s="44" t="s">
        <v>84</v>
      </c>
      <c r="H50" s="25"/>
      <c r="I50" s="25"/>
      <c r="J50" s="27" t="s">
        <v>169</v>
      </c>
      <c r="K50" s="47">
        <v>7400</v>
      </c>
      <c r="L50" s="47">
        <v>982</v>
      </c>
      <c r="M50" s="25"/>
      <c r="N50" s="25">
        <v>800</v>
      </c>
      <c r="O50" s="25"/>
      <c r="P50" s="18"/>
      <c r="Q50" s="25">
        <v>182</v>
      </c>
      <c r="R50" s="25"/>
      <c r="S50" s="25"/>
      <c r="T50" s="27" t="s">
        <v>170</v>
      </c>
      <c r="U50" s="27" t="s">
        <v>171</v>
      </c>
      <c r="V50" s="19"/>
    </row>
    <row r="51" spans="1:22" s="1" customFormat="1" ht="132">
      <c r="A51" s="18">
        <v>22</v>
      </c>
      <c r="B51" s="19" t="s">
        <v>172</v>
      </c>
      <c r="C51" s="19"/>
      <c r="D51" s="18" t="s">
        <v>52</v>
      </c>
      <c r="E51" s="35" t="s">
        <v>173</v>
      </c>
      <c r="F51" s="18">
        <v>10000</v>
      </c>
      <c r="G51" s="18" t="s">
        <v>62</v>
      </c>
      <c r="H51" s="25"/>
      <c r="I51" s="25"/>
      <c r="J51" s="18" t="s">
        <v>174</v>
      </c>
      <c r="K51" s="25">
        <v>4000</v>
      </c>
      <c r="L51" s="47">
        <v>9000</v>
      </c>
      <c r="M51" s="25"/>
      <c r="N51" s="47">
        <v>5000</v>
      </c>
      <c r="O51" s="47"/>
      <c r="P51" s="25"/>
      <c r="Q51" s="18">
        <v>4000</v>
      </c>
      <c r="R51" s="49"/>
      <c r="S51" s="25"/>
      <c r="T51" s="18" t="s">
        <v>175</v>
      </c>
      <c r="U51" s="27" t="s">
        <v>176</v>
      </c>
      <c r="V51" s="18" t="s">
        <v>177</v>
      </c>
    </row>
    <row r="52" spans="1:22" s="1" customFormat="1" ht="36">
      <c r="A52" s="18">
        <v>23</v>
      </c>
      <c r="B52" s="30" t="s">
        <v>178</v>
      </c>
      <c r="C52" s="30"/>
      <c r="D52" s="18" t="s">
        <v>35</v>
      </c>
      <c r="E52" s="35" t="s">
        <v>179</v>
      </c>
      <c r="F52" s="18">
        <v>500</v>
      </c>
      <c r="G52" s="18" t="s">
        <v>37</v>
      </c>
      <c r="H52" s="25">
        <v>4</v>
      </c>
      <c r="I52" s="25">
        <v>4</v>
      </c>
      <c r="J52" s="35" t="s">
        <v>180</v>
      </c>
      <c r="K52" s="25">
        <v>55</v>
      </c>
      <c r="L52" s="25">
        <v>445</v>
      </c>
      <c r="M52" s="25"/>
      <c r="N52" s="25"/>
      <c r="O52" s="25"/>
      <c r="P52" s="25"/>
      <c r="Q52" s="25">
        <v>445</v>
      </c>
      <c r="R52" s="25"/>
      <c r="S52" s="25"/>
      <c r="T52" s="18" t="s">
        <v>56</v>
      </c>
      <c r="U52" s="18" t="s">
        <v>171</v>
      </c>
      <c r="V52" s="18" t="s">
        <v>181</v>
      </c>
    </row>
    <row r="53" spans="1:22" s="1" customFormat="1" ht="84">
      <c r="A53" s="18">
        <v>24</v>
      </c>
      <c r="B53" s="19" t="s">
        <v>182</v>
      </c>
      <c r="C53" s="19"/>
      <c r="D53" s="18" t="s">
        <v>35</v>
      </c>
      <c r="E53" s="35" t="s">
        <v>183</v>
      </c>
      <c r="F53" s="18">
        <v>105500</v>
      </c>
      <c r="G53" s="18" t="s">
        <v>116</v>
      </c>
      <c r="H53" s="25"/>
      <c r="I53" s="25"/>
      <c r="J53" s="18" t="s">
        <v>184</v>
      </c>
      <c r="K53" s="25">
        <v>0</v>
      </c>
      <c r="L53" s="25">
        <v>2000</v>
      </c>
      <c r="M53" s="25"/>
      <c r="N53" s="25">
        <v>2000</v>
      </c>
      <c r="O53" s="25"/>
      <c r="P53" s="25"/>
      <c r="Q53" s="25"/>
      <c r="R53" s="25"/>
      <c r="S53" s="25"/>
      <c r="T53" s="18" t="s">
        <v>185</v>
      </c>
      <c r="U53" s="18" t="s">
        <v>171</v>
      </c>
      <c r="V53" s="18"/>
    </row>
    <row r="54" spans="1:22" s="1" customFormat="1" ht="15.75">
      <c r="A54" s="12" t="s">
        <v>186</v>
      </c>
      <c r="B54" s="17"/>
      <c r="C54" s="17"/>
      <c r="D54" s="25"/>
      <c r="E54" s="40"/>
      <c r="F54" s="42">
        <f>SUM(F55,F58,F59:F60,F61:F69)</f>
        <v>17293</v>
      </c>
      <c r="G54" s="42"/>
      <c r="H54" s="42">
        <f aca="true" t="shared" si="20" ref="G54:S54">SUM(H55,H58,H59:H60,H61:H69)</f>
        <v>6</v>
      </c>
      <c r="I54" s="42">
        <f t="shared" si="20"/>
        <v>6</v>
      </c>
      <c r="J54" s="42"/>
      <c r="K54" s="42">
        <f t="shared" si="20"/>
        <v>3913</v>
      </c>
      <c r="L54" s="42">
        <f t="shared" si="20"/>
        <v>6900</v>
      </c>
      <c r="M54" s="42">
        <f t="shared" si="20"/>
        <v>0</v>
      </c>
      <c r="N54" s="42">
        <f t="shared" si="20"/>
        <v>4600</v>
      </c>
      <c r="O54" s="42">
        <f t="shared" si="20"/>
        <v>0</v>
      </c>
      <c r="P54" s="42">
        <f t="shared" si="20"/>
        <v>200</v>
      </c>
      <c r="Q54" s="42">
        <f t="shared" si="20"/>
        <v>2100</v>
      </c>
      <c r="R54" s="42">
        <f t="shared" si="20"/>
        <v>0</v>
      </c>
      <c r="S54" s="42">
        <f t="shared" si="20"/>
        <v>0</v>
      </c>
      <c r="T54" s="27"/>
      <c r="U54" s="27"/>
      <c r="V54" s="18"/>
    </row>
    <row r="55" spans="1:22" s="1" customFormat="1" ht="36">
      <c r="A55" s="16">
        <v>25</v>
      </c>
      <c r="B55" s="31" t="s">
        <v>187</v>
      </c>
      <c r="C55" s="31"/>
      <c r="D55" s="32" t="s">
        <v>52</v>
      </c>
      <c r="E55" s="45" t="s">
        <v>188</v>
      </c>
      <c r="F55" s="32">
        <v>3698</v>
      </c>
      <c r="G55" s="32" t="s">
        <v>54</v>
      </c>
      <c r="H55" s="32"/>
      <c r="I55" s="32"/>
      <c r="J55" s="32" t="s">
        <v>189</v>
      </c>
      <c r="K55" s="32">
        <v>900</v>
      </c>
      <c r="L55" s="32">
        <v>2100</v>
      </c>
      <c r="M55" s="32"/>
      <c r="N55" s="32"/>
      <c r="O55" s="32"/>
      <c r="P55" s="32"/>
      <c r="Q55" s="32">
        <v>2100</v>
      </c>
      <c r="R55" s="32"/>
      <c r="S55" s="32"/>
      <c r="T55" s="32" t="s">
        <v>56</v>
      </c>
      <c r="U55" s="27" t="s">
        <v>190</v>
      </c>
      <c r="V55" s="18" t="s">
        <v>191</v>
      </c>
    </row>
    <row r="56" spans="1:22" s="1" customFormat="1" ht="60">
      <c r="A56" s="16">
        <v>26</v>
      </c>
      <c r="B56" s="16" t="s">
        <v>192</v>
      </c>
      <c r="C56" s="29" t="s">
        <v>193</v>
      </c>
      <c r="D56" s="18" t="s">
        <v>52</v>
      </c>
      <c r="E56" s="35" t="s">
        <v>194</v>
      </c>
      <c r="F56" s="18">
        <v>2698</v>
      </c>
      <c r="G56" s="18" t="s">
        <v>195</v>
      </c>
      <c r="H56" s="16"/>
      <c r="I56" s="16"/>
      <c r="J56" s="16" t="s">
        <v>196</v>
      </c>
      <c r="K56" s="16">
        <v>1500</v>
      </c>
      <c r="L56" s="16">
        <v>400</v>
      </c>
      <c r="M56" s="16"/>
      <c r="N56" s="16">
        <v>400</v>
      </c>
      <c r="O56" s="16"/>
      <c r="P56" s="16"/>
      <c r="Q56" s="16"/>
      <c r="R56" s="16"/>
      <c r="S56" s="16"/>
      <c r="T56" s="16" t="s">
        <v>197</v>
      </c>
      <c r="U56" s="16" t="s">
        <v>198</v>
      </c>
      <c r="V56" s="18"/>
    </row>
    <row r="57" spans="1:22" s="1" customFormat="1" ht="36">
      <c r="A57" s="33">
        <v>26</v>
      </c>
      <c r="B57" s="33" t="s">
        <v>192</v>
      </c>
      <c r="C57" s="29" t="s">
        <v>199</v>
      </c>
      <c r="D57" s="18" t="s">
        <v>52</v>
      </c>
      <c r="E57" s="35" t="s">
        <v>200</v>
      </c>
      <c r="F57" s="18">
        <v>1618</v>
      </c>
      <c r="G57" s="18" t="s">
        <v>130</v>
      </c>
      <c r="H57" s="16"/>
      <c r="I57" s="16"/>
      <c r="J57" s="16" t="s">
        <v>201</v>
      </c>
      <c r="K57" s="16">
        <v>200</v>
      </c>
      <c r="L57" s="16">
        <v>300</v>
      </c>
      <c r="M57" s="16"/>
      <c r="N57" s="16">
        <v>300</v>
      </c>
      <c r="O57" s="16"/>
      <c r="P57" s="16"/>
      <c r="Q57" s="16"/>
      <c r="R57" s="16"/>
      <c r="S57" s="16"/>
      <c r="T57" s="16" t="s">
        <v>202</v>
      </c>
      <c r="U57" s="16" t="s">
        <v>198</v>
      </c>
      <c r="V57" s="18"/>
    </row>
    <row r="58" spans="1:22" s="1" customFormat="1" ht="15.75">
      <c r="A58" s="34"/>
      <c r="B58" s="34"/>
      <c r="C58" s="29" t="s">
        <v>87</v>
      </c>
      <c r="D58" s="18"/>
      <c r="E58" s="35"/>
      <c r="F58" s="18">
        <f aca="true" t="shared" si="21" ref="F58:S58">SUM(F56:F57)</f>
        <v>4316</v>
      </c>
      <c r="G58" s="18"/>
      <c r="H58" s="18">
        <f t="shared" si="21"/>
        <v>0</v>
      </c>
      <c r="I58" s="18"/>
      <c r="J58" s="18"/>
      <c r="K58" s="18">
        <f t="shared" si="21"/>
        <v>1700</v>
      </c>
      <c r="L58" s="18">
        <f t="shared" si="21"/>
        <v>700</v>
      </c>
      <c r="M58" s="18">
        <f t="shared" si="21"/>
        <v>0</v>
      </c>
      <c r="N58" s="18">
        <f t="shared" si="21"/>
        <v>700</v>
      </c>
      <c r="O58" s="18">
        <f t="shared" si="21"/>
        <v>0</v>
      </c>
      <c r="P58" s="18">
        <f t="shared" si="21"/>
        <v>0</v>
      </c>
      <c r="Q58" s="18">
        <f t="shared" si="21"/>
        <v>0</v>
      </c>
      <c r="R58" s="18">
        <f t="shared" si="21"/>
        <v>0</v>
      </c>
      <c r="S58" s="18">
        <f t="shared" si="21"/>
        <v>0</v>
      </c>
      <c r="T58" s="16"/>
      <c r="U58" s="16"/>
      <c r="V58" s="18"/>
    </row>
    <row r="59" spans="1:22" s="1" customFormat="1" ht="60" customHeight="1">
      <c r="A59" s="16">
        <v>27</v>
      </c>
      <c r="B59" s="29" t="s">
        <v>203</v>
      </c>
      <c r="C59" s="29"/>
      <c r="D59" s="18" t="s">
        <v>35</v>
      </c>
      <c r="E59" s="35" t="s">
        <v>204</v>
      </c>
      <c r="F59" s="18">
        <v>4056</v>
      </c>
      <c r="G59" s="18" t="s">
        <v>116</v>
      </c>
      <c r="H59" s="16"/>
      <c r="I59" s="16"/>
      <c r="J59" s="16" t="s">
        <v>205</v>
      </c>
      <c r="K59" s="16">
        <v>0</v>
      </c>
      <c r="L59" s="16">
        <v>1500</v>
      </c>
      <c r="M59" s="16"/>
      <c r="N59" s="16">
        <v>1500</v>
      </c>
      <c r="O59" s="16"/>
      <c r="P59" s="16"/>
      <c r="Q59" s="16"/>
      <c r="R59" s="16"/>
      <c r="S59" s="16"/>
      <c r="T59" s="16" t="s">
        <v>206</v>
      </c>
      <c r="U59" s="16" t="s">
        <v>207</v>
      </c>
      <c r="V59" s="18"/>
    </row>
    <row r="60" spans="1:22" s="1" customFormat="1" ht="36">
      <c r="A60" s="16">
        <v>28</v>
      </c>
      <c r="B60" s="29" t="s">
        <v>208</v>
      </c>
      <c r="C60" s="29"/>
      <c r="D60" s="16" t="s">
        <v>35</v>
      </c>
      <c r="E60" s="39" t="s">
        <v>209</v>
      </c>
      <c r="F60" s="18">
        <v>1053</v>
      </c>
      <c r="G60" s="16" t="s">
        <v>37</v>
      </c>
      <c r="H60" s="16"/>
      <c r="I60" s="16"/>
      <c r="J60" s="16" t="s">
        <v>210</v>
      </c>
      <c r="K60" s="16">
        <v>0</v>
      </c>
      <c r="L60" s="18">
        <v>700</v>
      </c>
      <c r="M60" s="16"/>
      <c r="N60" s="18">
        <v>700</v>
      </c>
      <c r="O60" s="16"/>
      <c r="P60" s="16"/>
      <c r="Q60" s="16"/>
      <c r="R60" s="16"/>
      <c r="S60" s="16"/>
      <c r="T60" s="16" t="s">
        <v>56</v>
      </c>
      <c r="U60" s="27" t="s">
        <v>211</v>
      </c>
      <c r="V60" s="18"/>
    </row>
    <row r="61" spans="1:22" s="1" customFormat="1" ht="24">
      <c r="A61" s="28">
        <v>29</v>
      </c>
      <c r="B61" s="21" t="s">
        <v>212</v>
      </c>
      <c r="C61" s="35" t="s">
        <v>213</v>
      </c>
      <c r="D61" s="18" t="s">
        <v>35</v>
      </c>
      <c r="E61" s="35" t="s">
        <v>214</v>
      </c>
      <c r="F61" s="18">
        <v>248</v>
      </c>
      <c r="G61" s="18" t="s">
        <v>42</v>
      </c>
      <c r="H61" s="18"/>
      <c r="I61" s="18"/>
      <c r="J61" s="18" t="s">
        <v>215</v>
      </c>
      <c r="K61" s="18">
        <v>69</v>
      </c>
      <c r="L61" s="18">
        <v>140</v>
      </c>
      <c r="M61" s="18"/>
      <c r="N61" s="18">
        <v>140</v>
      </c>
      <c r="O61" s="18"/>
      <c r="P61" s="18"/>
      <c r="Q61" s="18"/>
      <c r="R61" s="18"/>
      <c r="S61" s="18"/>
      <c r="T61" s="18" t="s">
        <v>216</v>
      </c>
      <c r="U61" s="27" t="s">
        <v>217</v>
      </c>
      <c r="V61" s="18"/>
    </row>
    <row r="62" spans="1:22" s="1" customFormat="1" ht="48">
      <c r="A62" s="28">
        <v>30</v>
      </c>
      <c r="B62" s="21"/>
      <c r="C62" s="35" t="s">
        <v>218</v>
      </c>
      <c r="D62" s="18" t="s">
        <v>52</v>
      </c>
      <c r="E62" s="35" t="s">
        <v>219</v>
      </c>
      <c r="F62" s="18">
        <v>75</v>
      </c>
      <c r="G62" s="18" t="s">
        <v>54</v>
      </c>
      <c r="H62" s="18"/>
      <c r="I62" s="18"/>
      <c r="J62" s="18" t="s">
        <v>220</v>
      </c>
      <c r="K62" s="18">
        <v>24</v>
      </c>
      <c r="L62" s="18">
        <v>50</v>
      </c>
      <c r="M62" s="18"/>
      <c r="N62" s="18">
        <v>50</v>
      </c>
      <c r="O62" s="18"/>
      <c r="P62" s="18"/>
      <c r="Q62" s="18"/>
      <c r="R62" s="18"/>
      <c r="S62" s="18"/>
      <c r="T62" s="18" t="s">
        <v>56</v>
      </c>
      <c r="U62" s="27" t="s">
        <v>217</v>
      </c>
      <c r="V62" s="18"/>
    </row>
    <row r="63" spans="1:22" s="1" customFormat="1" ht="40.5" customHeight="1">
      <c r="A63" s="28">
        <v>31</v>
      </c>
      <c r="B63" s="21"/>
      <c r="C63" s="35" t="s">
        <v>221</v>
      </c>
      <c r="D63" s="18" t="s">
        <v>52</v>
      </c>
      <c r="E63" s="35" t="s">
        <v>222</v>
      </c>
      <c r="F63" s="18">
        <v>585</v>
      </c>
      <c r="G63" s="18" t="s">
        <v>223</v>
      </c>
      <c r="H63" s="18"/>
      <c r="I63" s="18"/>
      <c r="J63" s="18" t="s">
        <v>224</v>
      </c>
      <c r="K63" s="18">
        <v>500</v>
      </c>
      <c r="L63" s="18">
        <v>60</v>
      </c>
      <c r="M63" s="18"/>
      <c r="N63" s="18">
        <v>60</v>
      </c>
      <c r="O63" s="18"/>
      <c r="P63" s="18"/>
      <c r="Q63" s="18"/>
      <c r="R63" s="18"/>
      <c r="S63" s="18"/>
      <c r="T63" s="18" t="s">
        <v>56</v>
      </c>
      <c r="U63" s="27" t="s">
        <v>217</v>
      </c>
      <c r="V63" s="18"/>
    </row>
    <row r="64" spans="1:22" s="1" customFormat="1" ht="60" customHeight="1">
      <c r="A64" s="28">
        <v>32</v>
      </c>
      <c r="B64" s="21"/>
      <c r="C64" s="35" t="s">
        <v>225</v>
      </c>
      <c r="D64" s="18" t="s">
        <v>52</v>
      </c>
      <c r="E64" s="35" t="s">
        <v>226</v>
      </c>
      <c r="F64" s="18">
        <v>250</v>
      </c>
      <c r="G64" s="18" t="s">
        <v>54</v>
      </c>
      <c r="H64" s="18"/>
      <c r="I64" s="18"/>
      <c r="J64" s="18" t="s">
        <v>227</v>
      </c>
      <c r="K64" s="18">
        <v>0</v>
      </c>
      <c r="L64" s="18">
        <v>250</v>
      </c>
      <c r="M64" s="18"/>
      <c r="N64" s="18">
        <v>250</v>
      </c>
      <c r="O64" s="18"/>
      <c r="P64" s="18"/>
      <c r="Q64" s="18"/>
      <c r="R64" s="18"/>
      <c r="S64" s="35"/>
      <c r="T64" s="18" t="s">
        <v>56</v>
      </c>
      <c r="U64" s="16" t="s">
        <v>217</v>
      </c>
      <c r="V64" s="18"/>
    </row>
    <row r="65" spans="1:22" s="1" customFormat="1" ht="51.75" customHeight="1">
      <c r="A65" s="28">
        <v>33</v>
      </c>
      <c r="B65" s="21" t="s">
        <v>228</v>
      </c>
      <c r="C65" s="35" t="s">
        <v>229</v>
      </c>
      <c r="D65" s="18" t="s">
        <v>52</v>
      </c>
      <c r="E65" s="35" t="s">
        <v>230</v>
      </c>
      <c r="F65" s="18">
        <v>1020</v>
      </c>
      <c r="G65" s="18" t="s">
        <v>54</v>
      </c>
      <c r="H65" s="18"/>
      <c r="I65" s="18"/>
      <c r="J65" s="18" t="s">
        <v>231</v>
      </c>
      <c r="K65" s="18">
        <v>420</v>
      </c>
      <c r="L65" s="18">
        <v>300</v>
      </c>
      <c r="M65" s="18"/>
      <c r="N65" s="18">
        <v>300</v>
      </c>
      <c r="O65" s="18"/>
      <c r="P65" s="18"/>
      <c r="Q65" s="18"/>
      <c r="R65" s="18"/>
      <c r="S65" s="18"/>
      <c r="T65" s="18" t="s">
        <v>232</v>
      </c>
      <c r="U65" s="16" t="s">
        <v>57</v>
      </c>
      <c r="V65" s="18"/>
    </row>
    <row r="66" spans="1:22" s="1" customFormat="1" ht="36.75" customHeight="1">
      <c r="A66" s="28">
        <v>34</v>
      </c>
      <c r="B66" s="21"/>
      <c r="C66" s="35" t="s">
        <v>233</v>
      </c>
      <c r="D66" s="18" t="s">
        <v>35</v>
      </c>
      <c r="E66" s="35" t="s">
        <v>234</v>
      </c>
      <c r="F66" s="18">
        <v>410</v>
      </c>
      <c r="G66" s="18" t="s">
        <v>42</v>
      </c>
      <c r="H66" s="18">
        <v>3</v>
      </c>
      <c r="I66" s="18">
        <v>3</v>
      </c>
      <c r="J66" s="18" t="s">
        <v>235</v>
      </c>
      <c r="K66" s="18">
        <v>0</v>
      </c>
      <c r="L66" s="18">
        <v>200</v>
      </c>
      <c r="M66" s="18"/>
      <c r="N66" s="18">
        <v>200</v>
      </c>
      <c r="O66" s="18"/>
      <c r="P66" s="18"/>
      <c r="Q66" s="18"/>
      <c r="R66" s="18"/>
      <c r="S66" s="18"/>
      <c r="T66" s="18" t="s">
        <v>236</v>
      </c>
      <c r="U66" s="16" t="s">
        <v>57</v>
      </c>
      <c r="V66" s="18"/>
    </row>
    <row r="67" spans="1:22" s="1" customFormat="1" ht="48">
      <c r="A67" s="28">
        <v>35</v>
      </c>
      <c r="B67" s="21"/>
      <c r="C67" s="35" t="s">
        <v>237</v>
      </c>
      <c r="D67" s="18" t="s">
        <v>35</v>
      </c>
      <c r="E67" s="35" t="s">
        <v>238</v>
      </c>
      <c r="F67" s="18">
        <v>430</v>
      </c>
      <c r="G67" s="18" t="s">
        <v>239</v>
      </c>
      <c r="H67" s="18">
        <v>3</v>
      </c>
      <c r="I67" s="18">
        <v>3</v>
      </c>
      <c r="J67" s="18" t="s">
        <v>235</v>
      </c>
      <c r="K67" s="18">
        <v>0</v>
      </c>
      <c r="L67" s="18">
        <v>300</v>
      </c>
      <c r="M67" s="18"/>
      <c r="N67" s="18">
        <v>300</v>
      </c>
      <c r="O67" s="18"/>
      <c r="P67" s="18"/>
      <c r="Q67" s="18"/>
      <c r="R67" s="18"/>
      <c r="S67" s="18"/>
      <c r="T67" s="18" t="s">
        <v>240</v>
      </c>
      <c r="U67" s="16" t="s">
        <v>57</v>
      </c>
      <c r="V67" s="18" t="s">
        <v>241</v>
      </c>
    </row>
    <row r="68" spans="1:22" s="1" customFormat="1" ht="49.5" customHeight="1">
      <c r="A68" s="28">
        <v>36</v>
      </c>
      <c r="B68" s="21"/>
      <c r="C68" s="51" t="s">
        <v>242</v>
      </c>
      <c r="D68" s="18" t="s">
        <v>52</v>
      </c>
      <c r="E68" s="35" t="s">
        <v>243</v>
      </c>
      <c r="F68" s="18">
        <v>460</v>
      </c>
      <c r="G68" s="18" t="s">
        <v>37</v>
      </c>
      <c r="H68" s="18"/>
      <c r="I68" s="18"/>
      <c r="J68" s="18" t="s">
        <v>235</v>
      </c>
      <c r="K68" s="18">
        <v>0</v>
      </c>
      <c r="L68" s="18">
        <v>400</v>
      </c>
      <c r="M68" s="18"/>
      <c r="N68" s="18">
        <v>400</v>
      </c>
      <c r="O68" s="18"/>
      <c r="P68" s="18"/>
      <c r="Q68" s="18"/>
      <c r="R68" s="18"/>
      <c r="S68" s="18"/>
      <c r="T68" s="18" t="s">
        <v>56</v>
      </c>
      <c r="U68" s="16" t="s">
        <v>57</v>
      </c>
      <c r="V68" s="18"/>
    </row>
    <row r="69" spans="1:22" s="1" customFormat="1" ht="60">
      <c r="A69" s="28">
        <v>37</v>
      </c>
      <c r="B69" s="52" t="s">
        <v>244</v>
      </c>
      <c r="C69" s="52"/>
      <c r="D69" s="18" t="s">
        <v>52</v>
      </c>
      <c r="E69" s="35" t="s">
        <v>245</v>
      </c>
      <c r="F69" s="18">
        <v>692</v>
      </c>
      <c r="G69" s="18" t="s">
        <v>62</v>
      </c>
      <c r="H69" s="18"/>
      <c r="I69" s="18"/>
      <c r="J69" s="18" t="s">
        <v>246</v>
      </c>
      <c r="K69" s="18">
        <v>300</v>
      </c>
      <c r="L69" s="18">
        <v>200</v>
      </c>
      <c r="M69" s="18"/>
      <c r="N69" s="18"/>
      <c r="O69" s="18"/>
      <c r="P69" s="18">
        <v>200</v>
      </c>
      <c r="Q69" s="18"/>
      <c r="R69" s="18"/>
      <c r="S69" s="18"/>
      <c r="T69" s="18" t="s">
        <v>56</v>
      </c>
      <c r="U69" s="18" t="s">
        <v>247</v>
      </c>
      <c r="V69" s="18"/>
    </row>
    <row r="70" spans="1:22" s="1" customFormat="1" ht="15.75">
      <c r="A70" s="15" t="s">
        <v>248</v>
      </c>
      <c r="B70" s="12" t="s">
        <v>249</v>
      </c>
      <c r="C70" s="12"/>
      <c r="D70" s="25"/>
      <c r="E70" s="40"/>
      <c r="F70" s="42">
        <f aca="true" t="shared" si="22" ref="F70:I70">SUM(F71,F82,F84)</f>
        <v>454226</v>
      </c>
      <c r="G70" s="42"/>
      <c r="H70" s="42">
        <f t="shared" si="22"/>
        <v>686</v>
      </c>
      <c r="I70" s="42">
        <f t="shared" si="22"/>
        <v>579</v>
      </c>
      <c r="J70" s="42"/>
      <c r="K70" s="42">
        <f aca="true" t="shared" si="23" ref="K70:S70">SUM(K71,K82,K84)</f>
        <v>23310</v>
      </c>
      <c r="L70" s="42">
        <f t="shared" si="23"/>
        <v>101561</v>
      </c>
      <c r="M70" s="42">
        <f t="shared" si="23"/>
        <v>18100</v>
      </c>
      <c r="N70" s="42">
        <f t="shared" si="23"/>
        <v>13500</v>
      </c>
      <c r="O70" s="42">
        <f t="shared" si="23"/>
        <v>0</v>
      </c>
      <c r="P70" s="42">
        <f t="shared" si="23"/>
        <v>0</v>
      </c>
      <c r="Q70" s="42">
        <f t="shared" si="23"/>
        <v>6811</v>
      </c>
      <c r="R70" s="42">
        <f t="shared" si="23"/>
        <v>0</v>
      </c>
      <c r="S70" s="42">
        <f t="shared" si="23"/>
        <v>63150</v>
      </c>
      <c r="T70" s="27"/>
      <c r="U70" s="27"/>
      <c r="V70" s="18"/>
    </row>
    <row r="71" spans="1:22" s="1" customFormat="1" ht="15.75">
      <c r="A71" s="12" t="s">
        <v>250</v>
      </c>
      <c r="B71" s="17"/>
      <c r="C71" s="17"/>
      <c r="D71" s="25"/>
      <c r="E71" s="40"/>
      <c r="F71" s="42">
        <f aca="true" t="shared" si="24" ref="F71:I71">SUM(F72:F81)</f>
        <v>443971</v>
      </c>
      <c r="G71" s="42"/>
      <c r="H71" s="42">
        <f t="shared" si="24"/>
        <v>686</v>
      </c>
      <c r="I71" s="42">
        <f t="shared" si="24"/>
        <v>579</v>
      </c>
      <c r="J71" s="42"/>
      <c r="K71" s="42">
        <f aca="true" t="shared" si="25" ref="K71:S71">SUM(K72:K81)</f>
        <v>22575</v>
      </c>
      <c r="L71" s="42">
        <f t="shared" si="25"/>
        <v>95741</v>
      </c>
      <c r="M71" s="42">
        <f t="shared" si="25"/>
        <v>18100</v>
      </c>
      <c r="N71" s="42">
        <f t="shared" si="25"/>
        <v>13000</v>
      </c>
      <c r="O71" s="42">
        <f t="shared" si="25"/>
        <v>0</v>
      </c>
      <c r="P71" s="42">
        <f t="shared" si="25"/>
        <v>0</v>
      </c>
      <c r="Q71" s="42">
        <f t="shared" si="25"/>
        <v>1491</v>
      </c>
      <c r="R71" s="42">
        <f t="shared" si="25"/>
        <v>0</v>
      </c>
      <c r="S71" s="42">
        <f t="shared" si="25"/>
        <v>63150</v>
      </c>
      <c r="T71" s="27"/>
      <c r="U71" s="27"/>
      <c r="V71" s="18"/>
    </row>
    <row r="72" spans="1:22" s="1" customFormat="1" ht="36">
      <c r="A72" s="16">
        <v>38</v>
      </c>
      <c r="B72" s="19" t="s">
        <v>251</v>
      </c>
      <c r="C72" s="19"/>
      <c r="D72" s="18" t="s">
        <v>52</v>
      </c>
      <c r="E72" s="35" t="s">
        <v>252</v>
      </c>
      <c r="F72" s="18">
        <v>297568</v>
      </c>
      <c r="G72" s="18" t="s">
        <v>253</v>
      </c>
      <c r="H72" s="18"/>
      <c r="I72" s="18"/>
      <c r="J72" s="18" t="s">
        <v>254</v>
      </c>
      <c r="K72" s="18">
        <v>21054</v>
      </c>
      <c r="L72" s="18">
        <v>70000</v>
      </c>
      <c r="M72" s="18">
        <v>16000</v>
      </c>
      <c r="N72" s="18">
        <v>5000</v>
      </c>
      <c r="O72" s="18"/>
      <c r="P72" s="18"/>
      <c r="Q72" s="18"/>
      <c r="R72" s="18"/>
      <c r="S72" s="18">
        <v>49000</v>
      </c>
      <c r="T72" s="18" t="s">
        <v>255</v>
      </c>
      <c r="U72" s="18" t="s">
        <v>256</v>
      </c>
      <c r="V72" s="15"/>
    </row>
    <row r="73" spans="1:22" s="1" customFormat="1" ht="60">
      <c r="A73" s="16">
        <v>39</v>
      </c>
      <c r="B73" s="19" t="s">
        <v>257</v>
      </c>
      <c r="C73" s="19"/>
      <c r="D73" s="18" t="s">
        <v>52</v>
      </c>
      <c r="E73" s="35" t="s">
        <v>258</v>
      </c>
      <c r="F73" s="18">
        <v>5846</v>
      </c>
      <c r="G73" s="18" t="s">
        <v>73</v>
      </c>
      <c r="H73" s="18"/>
      <c r="I73" s="18"/>
      <c r="J73" s="18" t="s">
        <v>74</v>
      </c>
      <c r="K73" s="18">
        <v>580</v>
      </c>
      <c r="L73" s="18">
        <v>2991</v>
      </c>
      <c r="M73" s="18"/>
      <c r="N73" s="18">
        <v>1500</v>
      </c>
      <c r="O73" s="18"/>
      <c r="P73" s="18"/>
      <c r="Q73" s="18">
        <v>1491</v>
      </c>
      <c r="R73" s="18"/>
      <c r="S73" s="18"/>
      <c r="T73" s="18" t="s">
        <v>259</v>
      </c>
      <c r="U73" s="18" t="s">
        <v>256</v>
      </c>
      <c r="V73" s="18" t="s">
        <v>260</v>
      </c>
    </row>
    <row r="74" spans="1:22" s="1" customFormat="1" ht="48">
      <c r="A74" s="16">
        <v>40</v>
      </c>
      <c r="B74" s="19" t="s">
        <v>261</v>
      </c>
      <c r="C74" s="19"/>
      <c r="D74" s="18" t="s">
        <v>35</v>
      </c>
      <c r="E74" s="35" t="s">
        <v>262</v>
      </c>
      <c r="F74" s="18">
        <v>31357</v>
      </c>
      <c r="G74" s="18" t="s">
        <v>253</v>
      </c>
      <c r="H74" s="18"/>
      <c r="I74" s="18"/>
      <c r="J74" s="18" t="s">
        <v>263</v>
      </c>
      <c r="K74" s="18">
        <v>445</v>
      </c>
      <c r="L74" s="18">
        <v>6500</v>
      </c>
      <c r="M74" s="18"/>
      <c r="N74" s="18"/>
      <c r="O74" s="18"/>
      <c r="P74" s="18"/>
      <c r="Q74" s="18"/>
      <c r="R74" s="18"/>
      <c r="S74" s="18">
        <v>6500</v>
      </c>
      <c r="T74" s="18" t="s">
        <v>255</v>
      </c>
      <c r="U74" s="18" t="s">
        <v>256</v>
      </c>
      <c r="V74" s="18" t="s">
        <v>264</v>
      </c>
    </row>
    <row r="75" spans="1:22" s="1" customFormat="1" ht="48">
      <c r="A75" s="16">
        <v>41</v>
      </c>
      <c r="B75" s="19" t="s">
        <v>265</v>
      </c>
      <c r="C75" s="19"/>
      <c r="D75" s="18" t="s">
        <v>35</v>
      </c>
      <c r="E75" s="35" t="s">
        <v>266</v>
      </c>
      <c r="F75" s="18">
        <v>22000</v>
      </c>
      <c r="G75" s="18" t="s">
        <v>116</v>
      </c>
      <c r="H75" s="18">
        <v>255</v>
      </c>
      <c r="I75" s="18">
        <v>148</v>
      </c>
      <c r="J75" s="18" t="s">
        <v>267</v>
      </c>
      <c r="K75" s="18">
        <v>458</v>
      </c>
      <c r="L75" s="18">
        <v>3500</v>
      </c>
      <c r="M75" s="18"/>
      <c r="N75" s="18"/>
      <c r="O75" s="18"/>
      <c r="P75" s="18"/>
      <c r="Q75" s="18"/>
      <c r="R75" s="18"/>
      <c r="S75" s="18">
        <v>3500</v>
      </c>
      <c r="T75" s="18" t="s">
        <v>268</v>
      </c>
      <c r="U75" s="18" t="s">
        <v>256</v>
      </c>
      <c r="V75" s="18" t="s">
        <v>269</v>
      </c>
    </row>
    <row r="76" spans="1:22" s="1" customFormat="1" ht="60">
      <c r="A76" s="16">
        <v>42</v>
      </c>
      <c r="B76" s="19" t="s">
        <v>270</v>
      </c>
      <c r="C76" s="19"/>
      <c r="D76" s="18" t="s">
        <v>35</v>
      </c>
      <c r="E76" s="35" t="s">
        <v>271</v>
      </c>
      <c r="F76" s="18">
        <v>15100</v>
      </c>
      <c r="G76" s="18" t="s">
        <v>116</v>
      </c>
      <c r="H76" s="18">
        <v>124</v>
      </c>
      <c r="I76" s="18">
        <v>124</v>
      </c>
      <c r="J76" s="18" t="s">
        <v>210</v>
      </c>
      <c r="K76" s="18">
        <v>0</v>
      </c>
      <c r="L76" s="18">
        <v>2500</v>
      </c>
      <c r="M76" s="18"/>
      <c r="N76" s="18">
        <v>2500</v>
      </c>
      <c r="O76" s="18"/>
      <c r="P76" s="18"/>
      <c r="Q76" s="18"/>
      <c r="R76" s="18"/>
      <c r="S76" s="18"/>
      <c r="T76" s="18" t="s">
        <v>268</v>
      </c>
      <c r="U76" s="18" t="s">
        <v>256</v>
      </c>
      <c r="V76" s="18"/>
    </row>
    <row r="77" spans="1:22" s="1" customFormat="1" ht="84">
      <c r="A77" s="16">
        <v>43</v>
      </c>
      <c r="B77" s="19" t="s">
        <v>272</v>
      </c>
      <c r="C77" s="19"/>
      <c r="D77" s="18" t="s">
        <v>35</v>
      </c>
      <c r="E77" s="35" t="s">
        <v>273</v>
      </c>
      <c r="F77" s="18">
        <v>43000</v>
      </c>
      <c r="G77" s="18" t="s">
        <v>116</v>
      </c>
      <c r="H77" s="18">
        <v>143</v>
      </c>
      <c r="I77" s="18">
        <v>143</v>
      </c>
      <c r="J77" s="18" t="s">
        <v>210</v>
      </c>
      <c r="K77" s="18">
        <v>38</v>
      </c>
      <c r="L77" s="18">
        <v>4000</v>
      </c>
      <c r="M77" s="18"/>
      <c r="N77" s="18"/>
      <c r="O77" s="18"/>
      <c r="P77" s="18"/>
      <c r="Q77" s="18"/>
      <c r="R77" s="18" t="s">
        <v>274</v>
      </c>
      <c r="S77" s="18">
        <v>4000</v>
      </c>
      <c r="T77" s="18" t="s">
        <v>275</v>
      </c>
      <c r="U77" s="18" t="s">
        <v>256</v>
      </c>
      <c r="V77" s="18"/>
    </row>
    <row r="78" spans="1:22" s="1" customFormat="1" ht="72">
      <c r="A78" s="16">
        <v>44</v>
      </c>
      <c r="B78" s="19" t="s">
        <v>276</v>
      </c>
      <c r="C78" s="19"/>
      <c r="D78" s="18" t="s">
        <v>35</v>
      </c>
      <c r="E78" s="35" t="s">
        <v>277</v>
      </c>
      <c r="F78" s="18">
        <v>2200</v>
      </c>
      <c r="G78" s="18" t="s">
        <v>116</v>
      </c>
      <c r="H78" s="18">
        <v>20</v>
      </c>
      <c r="I78" s="18">
        <v>20</v>
      </c>
      <c r="J78" s="18" t="s">
        <v>278</v>
      </c>
      <c r="K78" s="18">
        <v>0</v>
      </c>
      <c r="L78" s="18">
        <v>150</v>
      </c>
      <c r="M78" s="18"/>
      <c r="N78" s="18"/>
      <c r="O78" s="18"/>
      <c r="P78" s="18"/>
      <c r="Q78" s="18"/>
      <c r="R78" s="18"/>
      <c r="S78" s="18">
        <v>150</v>
      </c>
      <c r="T78" s="18" t="s">
        <v>279</v>
      </c>
      <c r="U78" s="18" t="s">
        <v>280</v>
      </c>
      <c r="V78" s="18"/>
    </row>
    <row r="79" spans="1:22" s="1" customFormat="1" ht="60">
      <c r="A79" s="16">
        <v>45</v>
      </c>
      <c r="B79" s="19" t="s">
        <v>281</v>
      </c>
      <c r="C79" s="19"/>
      <c r="D79" s="18" t="s">
        <v>35</v>
      </c>
      <c r="E79" s="35" t="s">
        <v>282</v>
      </c>
      <c r="F79" s="18">
        <v>20000</v>
      </c>
      <c r="G79" s="18" t="s">
        <v>283</v>
      </c>
      <c r="H79" s="18">
        <v>144</v>
      </c>
      <c r="I79" s="18">
        <v>144</v>
      </c>
      <c r="J79" s="18" t="s">
        <v>278</v>
      </c>
      <c r="K79" s="18">
        <v>0</v>
      </c>
      <c r="L79" s="18">
        <v>500</v>
      </c>
      <c r="M79" s="18"/>
      <c r="N79" s="18">
        <v>500</v>
      </c>
      <c r="O79" s="18"/>
      <c r="P79" s="18"/>
      <c r="Q79" s="18"/>
      <c r="R79" s="18"/>
      <c r="S79" s="18"/>
      <c r="T79" s="18" t="s">
        <v>74</v>
      </c>
      <c r="U79" s="18" t="s">
        <v>256</v>
      </c>
      <c r="V79" s="18" t="s">
        <v>284</v>
      </c>
    </row>
    <row r="80" spans="1:22" s="1" customFormat="1" ht="72">
      <c r="A80" s="16">
        <v>46</v>
      </c>
      <c r="B80" s="30" t="s">
        <v>285</v>
      </c>
      <c r="C80" s="30"/>
      <c r="D80" s="18" t="s">
        <v>35</v>
      </c>
      <c r="E80" s="35" t="s">
        <v>286</v>
      </c>
      <c r="F80" s="18">
        <v>3100</v>
      </c>
      <c r="G80" s="18" t="s">
        <v>37</v>
      </c>
      <c r="H80" s="18"/>
      <c r="I80" s="18"/>
      <c r="J80" s="18" t="s">
        <v>287</v>
      </c>
      <c r="K80" s="18">
        <v>0</v>
      </c>
      <c r="L80" s="18">
        <v>3000</v>
      </c>
      <c r="M80" s="18"/>
      <c r="N80" s="18">
        <v>3000</v>
      </c>
      <c r="O80" s="18"/>
      <c r="P80" s="18"/>
      <c r="Q80" s="18"/>
      <c r="R80" s="18"/>
      <c r="S80" s="18"/>
      <c r="T80" s="18" t="s">
        <v>56</v>
      </c>
      <c r="U80" s="18" t="s">
        <v>280</v>
      </c>
      <c r="V80" s="18" t="s">
        <v>288</v>
      </c>
    </row>
    <row r="81" spans="1:22" s="1" customFormat="1" ht="60">
      <c r="A81" s="16">
        <v>47</v>
      </c>
      <c r="B81" s="19" t="s">
        <v>289</v>
      </c>
      <c r="C81" s="19"/>
      <c r="D81" s="18" t="s">
        <v>35</v>
      </c>
      <c r="E81" s="35" t="s">
        <v>290</v>
      </c>
      <c r="F81" s="18">
        <v>3800</v>
      </c>
      <c r="G81" s="18" t="s">
        <v>37</v>
      </c>
      <c r="H81" s="18"/>
      <c r="I81" s="18"/>
      <c r="J81" s="18" t="s">
        <v>287</v>
      </c>
      <c r="K81" s="18">
        <v>0</v>
      </c>
      <c r="L81" s="18">
        <v>2600</v>
      </c>
      <c r="M81" s="18">
        <v>2100</v>
      </c>
      <c r="N81" s="18">
        <v>500</v>
      </c>
      <c r="O81" s="18"/>
      <c r="P81" s="18"/>
      <c r="Q81" s="18"/>
      <c r="R81" s="18"/>
      <c r="S81" s="18"/>
      <c r="T81" s="18" t="s">
        <v>56</v>
      </c>
      <c r="U81" s="18" t="s">
        <v>280</v>
      </c>
      <c r="V81" s="18"/>
    </row>
    <row r="82" spans="1:22" s="1" customFormat="1" ht="15.75">
      <c r="A82" s="12" t="s">
        <v>291</v>
      </c>
      <c r="B82" s="17"/>
      <c r="C82" s="17"/>
      <c r="D82" s="25"/>
      <c r="E82" s="40"/>
      <c r="F82" s="42">
        <f>SUM(F83:F83)</f>
        <v>655</v>
      </c>
      <c r="G82" s="42"/>
      <c r="H82" s="42">
        <f aca="true" t="shared" si="26" ref="F82:S82">SUM(H83:H83)</f>
        <v>0</v>
      </c>
      <c r="I82" s="42">
        <f t="shared" si="26"/>
        <v>0</v>
      </c>
      <c r="J82" s="42"/>
      <c r="K82" s="42">
        <f t="shared" si="26"/>
        <v>55</v>
      </c>
      <c r="L82" s="42">
        <f t="shared" si="26"/>
        <v>500</v>
      </c>
      <c r="M82" s="42">
        <f t="shared" si="26"/>
        <v>0</v>
      </c>
      <c r="N82" s="42">
        <f t="shared" si="26"/>
        <v>500</v>
      </c>
      <c r="O82" s="42">
        <f t="shared" si="26"/>
        <v>0</v>
      </c>
      <c r="P82" s="42">
        <f t="shared" si="26"/>
        <v>0</v>
      </c>
      <c r="Q82" s="42">
        <f t="shared" si="26"/>
        <v>0</v>
      </c>
      <c r="R82" s="42">
        <f t="shared" si="26"/>
        <v>0</v>
      </c>
      <c r="S82" s="42">
        <f t="shared" si="26"/>
        <v>0</v>
      </c>
      <c r="T82" s="27"/>
      <c r="U82" s="27"/>
      <c r="V82" s="18"/>
    </row>
    <row r="83" spans="1:22" s="1" customFormat="1" ht="31.5" customHeight="1">
      <c r="A83" s="16">
        <v>48</v>
      </c>
      <c r="B83" s="19" t="s">
        <v>292</v>
      </c>
      <c r="C83" s="19"/>
      <c r="D83" s="18" t="s">
        <v>52</v>
      </c>
      <c r="E83" s="35" t="s">
        <v>293</v>
      </c>
      <c r="F83" s="18">
        <v>655</v>
      </c>
      <c r="G83" s="18" t="s">
        <v>54</v>
      </c>
      <c r="H83" s="16"/>
      <c r="I83" s="16"/>
      <c r="J83" s="18" t="s">
        <v>74</v>
      </c>
      <c r="K83" s="18">
        <v>55</v>
      </c>
      <c r="L83" s="18">
        <v>500</v>
      </c>
      <c r="M83" s="39"/>
      <c r="N83" s="18">
        <v>500</v>
      </c>
      <c r="O83" s="18"/>
      <c r="P83" s="18"/>
      <c r="Q83" s="16"/>
      <c r="R83" s="18"/>
      <c r="S83" s="18"/>
      <c r="T83" s="18" t="s">
        <v>56</v>
      </c>
      <c r="U83" s="27" t="s">
        <v>217</v>
      </c>
      <c r="V83" s="18"/>
    </row>
    <row r="84" spans="1:22" s="1" customFormat="1" ht="16.5" customHeight="1">
      <c r="A84" s="12" t="s">
        <v>294</v>
      </c>
      <c r="B84" s="17"/>
      <c r="C84" s="17"/>
      <c r="D84" s="25"/>
      <c r="E84" s="40"/>
      <c r="F84" s="42">
        <f>SUM(F85:F85)</f>
        <v>9600</v>
      </c>
      <c r="G84" s="42"/>
      <c r="H84" s="42">
        <f>SUM(H85:H85)</f>
        <v>0</v>
      </c>
      <c r="I84" s="42">
        <f>SUM(I85:I85)</f>
        <v>0</v>
      </c>
      <c r="J84" s="42"/>
      <c r="K84" s="42">
        <f aca="true" t="shared" si="27" ref="K84:S84">SUM(K85:K85)</f>
        <v>680</v>
      </c>
      <c r="L84" s="42">
        <f t="shared" si="27"/>
        <v>5320</v>
      </c>
      <c r="M84" s="42">
        <f t="shared" si="27"/>
        <v>0</v>
      </c>
      <c r="N84" s="42">
        <f t="shared" si="27"/>
        <v>0</v>
      </c>
      <c r="O84" s="42">
        <f t="shared" si="27"/>
        <v>0</v>
      </c>
      <c r="P84" s="42">
        <f t="shared" si="27"/>
        <v>0</v>
      </c>
      <c r="Q84" s="42">
        <f t="shared" si="27"/>
        <v>5320</v>
      </c>
      <c r="R84" s="42">
        <f t="shared" si="27"/>
        <v>0</v>
      </c>
      <c r="S84" s="42">
        <f t="shared" si="27"/>
        <v>0</v>
      </c>
      <c r="T84" s="27"/>
      <c r="U84" s="27"/>
      <c r="V84" s="18"/>
    </row>
    <row r="85" spans="1:22" s="1" customFormat="1" ht="84">
      <c r="A85" s="18">
        <v>49</v>
      </c>
      <c r="B85" s="19" t="s">
        <v>295</v>
      </c>
      <c r="C85" s="19"/>
      <c r="D85" s="27" t="s">
        <v>52</v>
      </c>
      <c r="E85" s="43" t="s">
        <v>296</v>
      </c>
      <c r="F85" s="27">
        <v>9600</v>
      </c>
      <c r="G85" s="27" t="s">
        <v>54</v>
      </c>
      <c r="H85" s="18"/>
      <c r="I85" s="18"/>
      <c r="J85" s="18" t="s">
        <v>297</v>
      </c>
      <c r="K85" s="18">
        <v>680</v>
      </c>
      <c r="L85" s="18">
        <v>5320</v>
      </c>
      <c r="M85" s="18"/>
      <c r="N85" s="18"/>
      <c r="O85" s="18"/>
      <c r="P85" s="18"/>
      <c r="Q85" s="18">
        <v>5320</v>
      </c>
      <c r="R85" s="18"/>
      <c r="S85" s="18"/>
      <c r="T85" s="18" t="s">
        <v>298</v>
      </c>
      <c r="U85" s="18" t="s">
        <v>299</v>
      </c>
      <c r="V85" s="18"/>
    </row>
    <row r="86" spans="1:22" s="1" customFormat="1" ht="15.75">
      <c r="A86" s="15" t="s">
        <v>300</v>
      </c>
      <c r="B86" s="12" t="s">
        <v>301</v>
      </c>
      <c r="C86" s="12"/>
      <c r="D86" s="25"/>
      <c r="E86" s="40"/>
      <c r="F86" s="42">
        <f>SUM(F96,F103,F104:F108,F109:F109,F113,F114:F118)</f>
        <v>178738</v>
      </c>
      <c r="G86" s="42"/>
      <c r="H86" s="42">
        <f aca="true" t="shared" si="28" ref="G86:S86">SUM(H96,H103,H104:H108,H109:H109,H113,H114:H118)</f>
        <v>80.15</v>
      </c>
      <c r="I86" s="42">
        <f t="shared" si="28"/>
        <v>54.25</v>
      </c>
      <c r="J86" s="42"/>
      <c r="K86" s="42">
        <f t="shared" si="28"/>
        <v>41428</v>
      </c>
      <c r="L86" s="42">
        <f t="shared" si="28"/>
        <v>37238</v>
      </c>
      <c r="M86" s="42">
        <f t="shared" si="28"/>
        <v>2900</v>
      </c>
      <c r="N86" s="42">
        <f t="shared" si="28"/>
        <v>16200</v>
      </c>
      <c r="O86" s="42">
        <f t="shared" si="28"/>
        <v>0</v>
      </c>
      <c r="P86" s="42">
        <f t="shared" si="28"/>
        <v>200</v>
      </c>
      <c r="Q86" s="42">
        <f t="shared" si="28"/>
        <v>12638</v>
      </c>
      <c r="R86" s="42">
        <f t="shared" si="28"/>
        <v>5000</v>
      </c>
      <c r="S86" s="42">
        <f t="shared" si="28"/>
        <v>300</v>
      </c>
      <c r="T86" s="27"/>
      <c r="U86" s="27"/>
      <c r="V86" s="18"/>
    </row>
    <row r="87" spans="1:22" s="1" customFormat="1" ht="60">
      <c r="A87" s="33">
        <v>50</v>
      </c>
      <c r="B87" s="53" t="s">
        <v>302</v>
      </c>
      <c r="C87" s="19" t="s">
        <v>303</v>
      </c>
      <c r="D87" s="18" t="s">
        <v>35</v>
      </c>
      <c r="E87" s="35" t="s">
        <v>304</v>
      </c>
      <c r="F87" s="18">
        <v>15000</v>
      </c>
      <c r="G87" s="18" t="s">
        <v>54</v>
      </c>
      <c r="H87" s="18"/>
      <c r="I87" s="18"/>
      <c r="J87" s="18" t="s">
        <v>305</v>
      </c>
      <c r="K87" s="27"/>
      <c r="L87" s="27">
        <v>3000</v>
      </c>
      <c r="M87" s="27"/>
      <c r="N87" s="27"/>
      <c r="O87" s="27"/>
      <c r="P87" s="27"/>
      <c r="Q87" s="27">
        <v>3000</v>
      </c>
      <c r="R87" s="27"/>
      <c r="S87" s="27"/>
      <c r="T87" s="27" t="s">
        <v>306</v>
      </c>
      <c r="U87" s="27" t="s">
        <v>119</v>
      </c>
      <c r="V87" s="18"/>
    </row>
    <row r="88" spans="1:22" s="1" customFormat="1" ht="24">
      <c r="A88" s="54"/>
      <c r="B88" s="55"/>
      <c r="C88" s="26" t="s">
        <v>307</v>
      </c>
      <c r="D88" s="27" t="s">
        <v>52</v>
      </c>
      <c r="E88" s="43" t="s">
        <v>308</v>
      </c>
      <c r="F88" s="27">
        <v>1300</v>
      </c>
      <c r="G88" s="27" t="s">
        <v>54</v>
      </c>
      <c r="H88" s="27"/>
      <c r="I88" s="27"/>
      <c r="J88" s="27" t="s">
        <v>309</v>
      </c>
      <c r="K88" s="27">
        <v>300</v>
      </c>
      <c r="L88" s="27">
        <v>800</v>
      </c>
      <c r="M88" s="27"/>
      <c r="N88" s="27"/>
      <c r="O88" s="27"/>
      <c r="P88" s="27"/>
      <c r="Q88" s="27">
        <v>800</v>
      </c>
      <c r="R88" s="27"/>
      <c r="S88" s="27"/>
      <c r="T88" s="27" t="s">
        <v>56</v>
      </c>
      <c r="U88" s="27" t="s">
        <v>119</v>
      </c>
      <c r="V88" s="18"/>
    </row>
    <row r="89" spans="1:22" s="1" customFormat="1" ht="36">
      <c r="A89" s="54"/>
      <c r="B89" s="55"/>
      <c r="C89" s="26" t="s">
        <v>310</v>
      </c>
      <c r="D89" s="27" t="s">
        <v>52</v>
      </c>
      <c r="E89" s="43" t="s">
        <v>311</v>
      </c>
      <c r="F89" s="27">
        <v>1815</v>
      </c>
      <c r="G89" s="27" t="s">
        <v>54</v>
      </c>
      <c r="H89" s="27"/>
      <c r="I89" s="27"/>
      <c r="J89" s="27" t="s">
        <v>312</v>
      </c>
      <c r="K89" s="27">
        <v>1200</v>
      </c>
      <c r="L89" s="27">
        <v>600</v>
      </c>
      <c r="M89" s="27"/>
      <c r="N89" s="27"/>
      <c r="O89" s="27"/>
      <c r="P89" s="27"/>
      <c r="Q89" s="27">
        <v>600</v>
      </c>
      <c r="R89" s="27"/>
      <c r="S89" s="27"/>
      <c r="T89" s="27" t="s">
        <v>56</v>
      </c>
      <c r="U89" s="27" t="s">
        <v>119</v>
      </c>
      <c r="V89" s="18"/>
    </row>
    <row r="90" spans="1:22" s="1" customFormat="1" ht="36">
      <c r="A90" s="54"/>
      <c r="B90" s="55"/>
      <c r="C90" s="26" t="s">
        <v>313</v>
      </c>
      <c r="D90" s="27" t="s">
        <v>52</v>
      </c>
      <c r="E90" s="43" t="s">
        <v>314</v>
      </c>
      <c r="F90" s="27">
        <v>5777</v>
      </c>
      <c r="G90" s="27" t="s">
        <v>62</v>
      </c>
      <c r="H90" s="27"/>
      <c r="I90" s="27"/>
      <c r="J90" s="27" t="s">
        <v>315</v>
      </c>
      <c r="K90" s="27">
        <v>2170</v>
      </c>
      <c r="L90" s="27">
        <v>800</v>
      </c>
      <c r="M90" s="27"/>
      <c r="N90" s="61"/>
      <c r="O90" s="27"/>
      <c r="P90" s="27"/>
      <c r="Q90" s="27">
        <v>800</v>
      </c>
      <c r="R90" s="27"/>
      <c r="S90" s="27"/>
      <c r="T90" s="27" t="s">
        <v>56</v>
      </c>
      <c r="U90" s="27" t="s">
        <v>119</v>
      </c>
      <c r="V90" s="18"/>
    </row>
    <row r="91" spans="1:22" s="1" customFormat="1" ht="24">
      <c r="A91" s="54"/>
      <c r="B91" s="55"/>
      <c r="C91" s="26" t="s">
        <v>316</v>
      </c>
      <c r="D91" s="27" t="s">
        <v>52</v>
      </c>
      <c r="E91" s="43" t="s">
        <v>317</v>
      </c>
      <c r="F91" s="27">
        <v>1400</v>
      </c>
      <c r="G91" s="27" t="s">
        <v>54</v>
      </c>
      <c r="H91" s="27"/>
      <c r="I91" s="27"/>
      <c r="J91" s="27" t="s">
        <v>318</v>
      </c>
      <c r="K91" s="27">
        <v>300</v>
      </c>
      <c r="L91" s="27">
        <v>200</v>
      </c>
      <c r="M91" s="27"/>
      <c r="N91" s="62"/>
      <c r="O91" s="27"/>
      <c r="P91" s="27"/>
      <c r="Q91" s="27">
        <v>200</v>
      </c>
      <c r="R91" s="27"/>
      <c r="S91" s="27"/>
      <c r="T91" s="27" t="s">
        <v>56</v>
      </c>
      <c r="U91" s="27" t="s">
        <v>119</v>
      </c>
      <c r="V91" s="18"/>
    </row>
    <row r="92" spans="1:22" s="1" customFormat="1" ht="24">
      <c r="A92" s="54"/>
      <c r="B92" s="55"/>
      <c r="C92" s="19" t="s">
        <v>319</v>
      </c>
      <c r="D92" s="18" t="s">
        <v>35</v>
      </c>
      <c r="E92" s="43" t="s">
        <v>320</v>
      </c>
      <c r="F92" s="18">
        <v>5500</v>
      </c>
      <c r="G92" s="25" t="s">
        <v>42</v>
      </c>
      <c r="H92" s="27">
        <v>19.75</v>
      </c>
      <c r="I92" s="27">
        <v>19.75</v>
      </c>
      <c r="J92" s="27" t="s">
        <v>105</v>
      </c>
      <c r="K92" s="27"/>
      <c r="L92" s="27">
        <v>1000</v>
      </c>
      <c r="M92" s="27"/>
      <c r="N92" s="61"/>
      <c r="O92" s="27"/>
      <c r="P92" s="27"/>
      <c r="Q92" s="27">
        <v>1000</v>
      </c>
      <c r="R92" s="27"/>
      <c r="S92" s="27"/>
      <c r="T92" s="27" t="s">
        <v>321</v>
      </c>
      <c r="U92" s="27" t="s">
        <v>119</v>
      </c>
      <c r="V92" s="18"/>
    </row>
    <row r="93" spans="1:22" s="1" customFormat="1" ht="30" customHeight="1">
      <c r="A93" s="54"/>
      <c r="B93" s="55"/>
      <c r="C93" s="19" t="s">
        <v>322</v>
      </c>
      <c r="D93" s="18" t="s">
        <v>35</v>
      </c>
      <c r="E93" s="43" t="s">
        <v>323</v>
      </c>
      <c r="F93" s="18">
        <v>2800</v>
      </c>
      <c r="G93" s="25" t="s">
        <v>42</v>
      </c>
      <c r="H93" s="27"/>
      <c r="I93" s="27"/>
      <c r="J93" s="27" t="s">
        <v>324</v>
      </c>
      <c r="K93" s="27"/>
      <c r="L93" s="27">
        <v>1000</v>
      </c>
      <c r="M93" s="27"/>
      <c r="N93" s="27">
        <v>1000</v>
      </c>
      <c r="O93" s="27"/>
      <c r="P93" s="27"/>
      <c r="Q93" s="27"/>
      <c r="R93" s="27"/>
      <c r="S93" s="27"/>
      <c r="T93" s="27" t="s">
        <v>306</v>
      </c>
      <c r="U93" s="27" t="s">
        <v>119</v>
      </c>
      <c r="V93" s="18"/>
    </row>
    <row r="94" spans="1:22" s="1" customFormat="1" ht="36">
      <c r="A94" s="54"/>
      <c r="B94" s="55"/>
      <c r="C94" s="51" t="s">
        <v>325</v>
      </c>
      <c r="D94" s="18" t="s">
        <v>35</v>
      </c>
      <c r="E94" s="43" t="s">
        <v>326</v>
      </c>
      <c r="F94" s="18">
        <v>4500</v>
      </c>
      <c r="G94" s="18" t="s">
        <v>116</v>
      </c>
      <c r="H94" s="27"/>
      <c r="I94" s="27"/>
      <c r="J94" s="18" t="s">
        <v>327</v>
      </c>
      <c r="K94" s="47"/>
      <c r="L94" s="18">
        <v>1000</v>
      </c>
      <c r="M94" s="18"/>
      <c r="N94" s="18">
        <v>1000</v>
      </c>
      <c r="O94" s="18"/>
      <c r="P94" s="18"/>
      <c r="Q94" s="18"/>
      <c r="R94" s="18"/>
      <c r="S94" s="18"/>
      <c r="T94" s="18" t="s">
        <v>328</v>
      </c>
      <c r="U94" s="27" t="s">
        <v>119</v>
      </c>
      <c r="V94" s="18" t="s">
        <v>329</v>
      </c>
    </row>
    <row r="95" spans="1:22" s="1" customFormat="1" ht="39" customHeight="1">
      <c r="A95" s="54"/>
      <c r="B95" s="55"/>
      <c r="C95" s="19" t="s">
        <v>330</v>
      </c>
      <c r="D95" s="18" t="s">
        <v>35</v>
      </c>
      <c r="E95" s="43" t="s">
        <v>331</v>
      </c>
      <c r="F95" s="18">
        <v>7800</v>
      </c>
      <c r="G95" s="18" t="s">
        <v>116</v>
      </c>
      <c r="H95" s="27">
        <v>43.7</v>
      </c>
      <c r="I95" s="27">
        <v>17.8</v>
      </c>
      <c r="J95" s="18" t="s">
        <v>105</v>
      </c>
      <c r="K95" s="47"/>
      <c r="L95" s="18">
        <v>500</v>
      </c>
      <c r="M95" s="18"/>
      <c r="N95" s="18">
        <v>500</v>
      </c>
      <c r="O95" s="18"/>
      <c r="P95" s="18"/>
      <c r="Q95" s="18"/>
      <c r="R95" s="18"/>
      <c r="S95" s="18"/>
      <c r="T95" s="18" t="s">
        <v>74</v>
      </c>
      <c r="U95" s="27" t="s">
        <v>119</v>
      </c>
      <c r="V95" s="18" t="s">
        <v>329</v>
      </c>
    </row>
    <row r="96" spans="1:22" s="1" customFormat="1" ht="15.75">
      <c r="A96" s="34"/>
      <c r="B96" s="56"/>
      <c r="C96" s="29" t="s">
        <v>87</v>
      </c>
      <c r="D96" s="25"/>
      <c r="E96" s="40"/>
      <c r="F96" s="25">
        <f>SUM(F87:F95)</f>
        <v>45892</v>
      </c>
      <c r="G96" s="25"/>
      <c r="H96" s="25">
        <f>SUM(H87:H95)</f>
        <v>63.45</v>
      </c>
      <c r="I96" s="25">
        <f>SUM(I87:I95)</f>
        <v>37.55</v>
      </c>
      <c r="J96" s="25"/>
      <c r="K96" s="25">
        <f>SUM(K87:K95)</f>
        <v>3970</v>
      </c>
      <c r="L96" s="25">
        <f>SUM(L87:L95)</f>
        <v>8900</v>
      </c>
      <c r="M96" s="25">
        <f aca="true" t="shared" si="29" ref="M96:S96">SUM(M87:M95)</f>
        <v>0</v>
      </c>
      <c r="N96" s="25">
        <f t="shared" si="29"/>
        <v>2500</v>
      </c>
      <c r="O96" s="25">
        <f t="shared" si="29"/>
        <v>0</v>
      </c>
      <c r="P96" s="25">
        <f t="shared" si="29"/>
        <v>0</v>
      </c>
      <c r="Q96" s="25">
        <f t="shared" si="29"/>
        <v>6400</v>
      </c>
      <c r="R96" s="25">
        <f t="shared" si="29"/>
        <v>0</v>
      </c>
      <c r="S96" s="25">
        <f t="shared" si="29"/>
        <v>0</v>
      </c>
      <c r="T96" s="27"/>
      <c r="U96" s="27"/>
      <c r="V96" s="18"/>
    </row>
    <row r="97" spans="1:22" s="1" customFormat="1" ht="48">
      <c r="A97" s="16">
        <v>51</v>
      </c>
      <c r="B97" s="57" t="s">
        <v>332</v>
      </c>
      <c r="C97" s="26" t="s">
        <v>333</v>
      </c>
      <c r="D97" s="27" t="s">
        <v>35</v>
      </c>
      <c r="E97" s="43" t="s">
        <v>334</v>
      </c>
      <c r="F97" s="27">
        <v>300</v>
      </c>
      <c r="G97" s="27" t="s">
        <v>37</v>
      </c>
      <c r="H97" s="27"/>
      <c r="I97" s="27"/>
      <c r="J97" s="27" t="s">
        <v>335</v>
      </c>
      <c r="K97" s="27"/>
      <c r="L97" s="27">
        <v>180</v>
      </c>
      <c r="M97" s="27"/>
      <c r="N97" s="27">
        <v>180</v>
      </c>
      <c r="O97" s="27"/>
      <c r="P97" s="27"/>
      <c r="Q97" s="27"/>
      <c r="R97" s="27"/>
      <c r="S97" s="27"/>
      <c r="T97" s="27" t="s">
        <v>334</v>
      </c>
      <c r="U97" s="27" t="s">
        <v>119</v>
      </c>
      <c r="V97" s="18"/>
    </row>
    <row r="98" spans="1:22" s="1" customFormat="1" ht="36.75" customHeight="1">
      <c r="A98" s="16"/>
      <c r="B98" s="57"/>
      <c r="C98" s="26" t="s">
        <v>336</v>
      </c>
      <c r="D98" s="27" t="s">
        <v>35</v>
      </c>
      <c r="E98" s="43" t="s">
        <v>337</v>
      </c>
      <c r="F98" s="27">
        <v>830</v>
      </c>
      <c r="G98" s="27" t="s">
        <v>37</v>
      </c>
      <c r="H98" s="27"/>
      <c r="I98" s="27"/>
      <c r="J98" s="27" t="s">
        <v>338</v>
      </c>
      <c r="K98" s="27"/>
      <c r="L98" s="27">
        <v>600</v>
      </c>
      <c r="M98" s="27"/>
      <c r="N98" s="27"/>
      <c r="O98" s="27"/>
      <c r="P98" s="27"/>
      <c r="Q98" s="27">
        <v>600</v>
      </c>
      <c r="R98" s="27"/>
      <c r="S98" s="27"/>
      <c r="T98" s="27" t="s">
        <v>101</v>
      </c>
      <c r="U98" s="27" t="s">
        <v>119</v>
      </c>
      <c r="V98" s="18"/>
    </row>
    <row r="99" spans="1:22" s="1" customFormat="1" ht="40.5" customHeight="1">
      <c r="A99" s="16"/>
      <c r="B99" s="57"/>
      <c r="C99" s="26" t="s">
        <v>339</v>
      </c>
      <c r="D99" s="27" t="s">
        <v>35</v>
      </c>
      <c r="E99" s="43" t="s">
        <v>340</v>
      </c>
      <c r="F99" s="27">
        <v>600</v>
      </c>
      <c r="G99" s="27" t="s">
        <v>37</v>
      </c>
      <c r="H99" s="27"/>
      <c r="I99" s="27"/>
      <c r="J99" s="27" t="s">
        <v>327</v>
      </c>
      <c r="K99" s="60"/>
      <c r="L99" s="27">
        <v>480</v>
      </c>
      <c r="M99" s="27"/>
      <c r="N99" s="27">
        <v>480</v>
      </c>
      <c r="O99" s="27"/>
      <c r="P99" s="27"/>
      <c r="Q99" s="27"/>
      <c r="R99" s="27"/>
      <c r="S99" s="27"/>
      <c r="T99" s="27" t="s">
        <v>56</v>
      </c>
      <c r="U99" s="27" t="s">
        <v>119</v>
      </c>
      <c r="V99" s="18"/>
    </row>
    <row r="100" spans="1:22" s="1" customFormat="1" ht="84">
      <c r="A100" s="16"/>
      <c r="B100" s="57"/>
      <c r="C100" s="43" t="s">
        <v>341</v>
      </c>
      <c r="D100" s="27" t="s">
        <v>52</v>
      </c>
      <c r="E100" s="43" t="s">
        <v>342</v>
      </c>
      <c r="F100" s="27">
        <v>2800</v>
      </c>
      <c r="G100" s="27" t="s">
        <v>343</v>
      </c>
      <c r="H100" s="27"/>
      <c r="I100" s="27"/>
      <c r="J100" s="27" t="s">
        <v>344</v>
      </c>
      <c r="K100" s="27">
        <v>534</v>
      </c>
      <c r="L100" s="27">
        <v>300</v>
      </c>
      <c r="M100" s="27"/>
      <c r="N100" s="27">
        <v>300</v>
      </c>
      <c r="O100" s="27"/>
      <c r="P100" s="27"/>
      <c r="Q100" s="27"/>
      <c r="R100" s="27"/>
      <c r="S100" s="27"/>
      <c r="T100" s="27" t="s">
        <v>56</v>
      </c>
      <c r="U100" s="27" t="s">
        <v>119</v>
      </c>
      <c r="V100" s="18"/>
    </row>
    <row r="101" spans="1:22" s="1" customFormat="1" ht="36">
      <c r="A101" s="16"/>
      <c r="B101" s="57"/>
      <c r="C101" s="26" t="s">
        <v>345</v>
      </c>
      <c r="D101" s="27" t="s">
        <v>35</v>
      </c>
      <c r="E101" s="43" t="s">
        <v>346</v>
      </c>
      <c r="F101" s="27">
        <v>850</v>
      </c>
      <c r="G101" s="27" t="s">
        <v>42</v>
      </c>
      <c r="H101" s="27"/>
      <c r="I101" s="27"/>
      <c r="J101" s="27" t="s">
        <v>347</v>
      </c>
      <c r="K101" s="60"/>
      <c r="L101" s="27">
        <v>400</v>
      </c>
      <c r="M101" s="27"/>
      <c r="N101" s="27">
        <v>400</v>
      </c>
      <c r="O101" s="27"/>
      <c r="P101" s="27"/>
      <c r="Q101" s="27"/>
      <c r="R101" s="27"/>
      <c r="S101" s="27"/>
      <c r="T101" s="27" t="s">
        <v>348</v>
      </c>
      <c r="U101" s="27" t="s">
        <v>119</v>
      </c>
      <c r="V101" s="18"/>
    </row>
    <row r="102" spans="1:22" s="1" customFormat="1" ht="60">
      <c r="A102" s="16"/>
      <c r="B102" s="57"/>
      <c r="C102" s="58" t="s">
        <v>349</v>
      </c>
      <c r="D102" s="18" t="s">
        <v>35</v>
      </c>
      <c r="E102" s="43" t="s">
        <v>350</v>
      </c>
      <c r="F102" s="27">
        <v>2500</v>
      </c>
      <c r="G102" s="27" t="s">
        <v>42</v>
      </c>
      <c r="H102" s="27"/>
      <c r="I102" s="27"/>
      <c r="J102" s="27" t="s">
        <v>351</v>
      </c>
      <c r="K102" s="27">
        <v>0</v>
      </c>
      <c r="L102" s="27">
        <v>840</v>
      </c>
      <c r="M102" s="27"/>
      <c r="N102" s="27">
        <v>840</v>
      </c>
      <c r="O102" s="27"/>
      <c r="P102" s="27"/>
      <c r="Q102" s="27"/>
      <c r="R102" s="27"/>
      <c r="S102" s="27"/>
      <c r="T102" s="27" t="s">
        <v>352</v>
      </c>
      <c r="U102" s="27" t="s">
        <v>353</v>
      </c>
      <c r="V102" s="61"/>
    </row>
    <row r="103" spans="1:22" s="1" customFormat="1" ht="15.75">
      <c r="A103" s="16"/>
      <c r="B103" s="57"/>
      <c r="C103" s="19" t="s">
        <v>87</v>
      </c>
      <c r="D103" s="25"/>
      <c r="E103" s="40"/>
      <c r="F103" s="25">
        <f>SUM(F97:F102)</f>
        <v>7880</v>
      </c>
      <c r="G103" s="25"/>
      <c r="H103" s="25">
        <f aca="true" t="shared" si="30" ref="G103:S103">SUM(H97:H102)</f>
        <v>0</v>
      </c>
      <c r="I103" s="25">
        <f t="shared" si="30"/>
        <v>0</v>
      </c>
      <c r="J103" s="25"/>
      <c r="K103" s="25">
        <f t="shared" si="30"/>
        <v>534</v>
      </c>
      <c r="L103" s="25">
        <f t="shared" si="30"/>
        <v>2800</v>
      </c>
      <c r="M103" s="25">
        <f t="shared" si="30"/>
        <v>0</v>
      </c>
      <c r="N103" s="25">
        <f t="shared" si="30"/>
        <v>2200</v>
      </c>
      <c r="O103" s="25">
        <f t="shared" si="30"/>
        <v>0</v>
      </c>
      <c r="P103" s="25">
        <f t="shared" si="30"/>
        <v>0</v>
      </c>
      <c r="Q103" s="25">
        <f t="shared" si="30"/>
        <v>600</v>
      </c>
      <c r="R103" s="25">
        <f t="shared" si="30"/>
        <v>0</v>
      </c>
      <c r="S103" s="25">
        <f t="shared" si="30"/>
        <v>0</v>
      </c>
      <c r="T103" s="27"/>
      <c r="U103" s="27"/>
      <c r="V103" s="18"/>
    </row>
    <row r="104" spans="1:22" s="3" customFormat="1" ht="72">
      <c r="A104" s="18">
        <v>52</v>
      </c>
      <c r="B104" s="59" t="s">
        <v>354</v>
      </c>
      <c r="C104" s="59"/>
      <c r="D104" s="25" t="s">
        <v>52</v>
      </c>
      <c r="E104" s="40" t="s">
        <v>355</v>
      </c>
      <c r="F104" s="25">
        <v>2735</v>
      </c>
      <c r="G104" s="25" t="s">
        <v>54</v>
      </c>
      <c r="H104" s="25"/>
      <c r="I104" s="25"/>
      <c r="J104" s="25" t="s">
        <v>356</v>
      </c>
      <c r="K104" s="25">
        <v>700</v>
      </c>
      <c r="L104" s="25">
        <v>1000</v>
      </c>
      <c r="M104" s="25"/>
      <c r="N104" s="25"/>
      <c r="O104" s="25"/>
      <c r="P104" s="25"/>
      <c r="Q104" s="25">
        <v>1000</v>
      </c>
      <c r="R104" s="25"/>
      <c r="S104" s="25"/>
      <c r="T104" s="27" t="s">
        <v>56</v>
      </c>
      <c r="U104" s="27" t="s">
        <v>119</v>
      </c>
      <c r="V104" s="18" t="s">
        <v>357</v>
      </c>
    </row>
    <row r="105" spans="1:22" s="1" customFormat="1" ht="24">
      <c r="A105" s="18">
        <v>53</v>
      </c>
      <c r="B105" s="26" t="s">
        <v>358</v>
      </c>
      <c r="C105" s="26"/>
      <c r="D105" s="27" t="s">
        <v>35</v>
      </c>
      <c r="E105" s="43" t="s">
        <v>359</v>
      </c>
      <c r="F105" s="27">
        <v>400</v>
      </c>
      <c r="G105" s="27">
        <v>2023</v>
      </c>
      <c r="H105" s="27"/>
      <c r="I105" s="27"/>
      <c r="J105" s="27" t="s">
        <v>360</v>
      </c>
      <c r="K105" s="60"/>
      <c r="L105" s="27">
        <v>400</v>
      </c>
      <c r="M105" s="27">
        <v>400</v>
      </c>
      <c r="N105" s="27"/>
      <c r="O105" s="27"/>
      <c r="P105" s="27"/>
      <c r="Q105" s="27"/>
      <c r="R105" s="27"/>
      <c r="S105" s="27"/>
      <c r="T105" s="27" t="s">
        <v>56</v>
      </c>
      <c r="U105" s="27" t="s">
        <v>361</v>
      </c>
      <c r="V105" s="18"/>
    </row>
    <row r="106" spans="1:22" s="1" customFormat="1" ht="96">
      <c r="A106" s="18">
        <v>54</v>
      </c>
      <c r="B106" s="26" t="s">
        <v>362</v>
      </c>
      <c r="C106" s="26"/>
      <c r="D106" s="27" t="s">
        <v>52</v>
      </c>
      <c r="E106" s="43" t="s">
        <v>363</v>
      </c>
      <c r="F106" s="27">
        <v>4000</v>
      </c>
      <c r="G106" s="27" t="s">
        <v>37</v>
      </c>
      <c r="H106" s="27"/>
      <c r="I106" s="27"/>
      <c r="J106" s="27"/>
      <c r="K106" s="60"/>
      <c r="L106" s="27">
        <v>3000</v>
      </c>
      <c r="M106" s="27"/>
      <c r="N106" s="27">
        <v>3000</v>
      </c>
      <c r="O106" s="27"/>
      <c r="P106" s="27"/>
      <c r="Q106" s="27"/>
      <c r="R106" s="27"/>
      <c r="S106" s="27"/>
      <c r="T106" s="27" t="s">
        <v>38</v>
      </c>
      <c r="U106" s="27" t="s">
        <v>119</v>
      </c>
      <c r="V106" s="18"/>
    </row>
    <row r="107" spans="1:22" s="1" customFormat="1" ht="63.75" customHeight="1">
      <c r="A107" s="18">
        <v>55</v>
      </c>
      <c r="B107" s="26" t="s">
        <v>364</v>
      </c>
      <c r="C107" s="26"/>
      <c r="D107" s="27" t="s">
        <v>52</v>
      </c>
      <c r="E107" s="43" t="s">
        <v>365</v>
      </c>
      <c r="F107" s="27">
        <v>563</v>
      </c>
      <c r="G107" s="27" t="s">
        <v>54</v>
      </c>
      <c r="H107" s="27"/>
      <c r="I107" s="27"/>
      <c r="J107" s="27" t="s">
        <v>366</v>
      </c>
      <c r="K107" s="60"/>
      <c r="L107" s="27">
        <v>500</v>
      </c>
      <c r="M107" s="27"/>
      <c r="N107" s="27"/>
      <c r="O107" s="27"/>
      <c r="P107" s="27"/>
      <c r="Q107" s="27">
        <v>500</v>
      </c>
      <c r="R107" s="27"/>
      <c r="S107" s="27"/>
      <c r="T107" s="27" t="s">
        <v>56</v>
      </c>
      <c r="U107" s="27" t="s">
        <v>119</v>
      </c>
      <c r="V107" s="18" t="s">
        <v>367</v>
      </c>
    </row>
    <row r="108" spans="1:22" s="1" customFormat="1" ht="108">
      <c r="A108" s="18">
        <v>56</v>
      </c>
      <c r="B108" s="26" t="s">
        <v>368</v>
      </c>
      <c r="C108" s="26"/>
      <c r="D108" s="27" t="s">
        <v>52</v>
      </c>
      <c r="E108" s="43" t="s">
        <v>369</v>
      </c>
      <c r="F108" s="27">
        <v>22000</v>
      </c>
      <c r="G108" s="27" t="s">
        <v>370</v>
      </c>
      <c r="H108" s="27"/>
      <c r="I108" s="27"/>
      <c r="J108" s="27" t="s">
        <v>371</v>
      </c>
      <c r="K108" s="60">
        <v>7000</v>
      </c>
      <c r="L108" s="27">
        <v>2948</v>
      </c>
      <c r="M108" s="27"/>
      <c r="N108" s="27">
        <v>500</v>
      </c>
      <c r="O108" s="27"/>
      <c r="P108" s="27"/>
      <c r="Q108" s="27">
        <v>2448</v>
      </c>
      <c r="R108" s="27"/>
      <c r="S108" s="27"/>
      <c r="T108" s="27" t="s">
        <v>372</v>
      </c>
      <c r="U108" s="27" t="s">
        <v>119</v>
      </c>
      <c r="V108" s="18"/>
    </row>
    <row r="109" spans="1:22" s="1" customFormat="1" ht="48">
      <c r="A109" s="28">
        <v>57</v>
      </c>
      <c r="B109" s="57" t="s">
        <v>373</v>
      </c>
      <c r="C109" s="59"/>
      <c r="D109" s="32" t="s">
        <v>52</v>
      </c>
      <c r="E109" s="45" t="s">
        <v>374</v>
      </c>
      <c r="F109" s="32">
        <v>35000</v>
      </c>
      <c r="G109" s="32" t="s">
        <v>162</v>
      </c>
      <c r="H109" s="32"/>
      <c r="I109" s="32"/>
      <c r="J109" s="32" t="s">
        <v>375</v>
      </c>
      <c r="K109" s="32">
        <v>26985</v>
      </c>
      <c r="L109" s="27">
        <v>5000</v>
      </c>
      <c r="M109" s="27"/>
      <c r="N109" s="27"/>
      <c r="O109" s="27"/>
      <c r="P109" s="27"/>
      <c r="Q109" s="27"/>
      <c r="R109" s="27">
        <v>5000</v>
      </c>
      <c r="S109" s="32"/>
      <c r="T109" s="32" t="s">
        <v>56</v>
      </c>
      <c r="U109" s="27" t="s">
        <v>119</v>
      </c>
      <c r="V109" s="18"/>
    </row>
    <row r="110" spans="1:22" s="1" customFormat="1" ht="48">
      <c r="A110" s="28">
        <v>58</v>
      </c>
      <c r="B110" s="21" t="s">
        <v>376</v>
      </c>
      <c r="C110" s="35" t="s">
        <v>377</v>
      </c>
      <c r="D110" s="18" t="s">
        <v>35</v>
      </c>
      <c r="E110" s="43" t="s">
        <v>378</v>
      </c>
      <c r="F110" s="18">
        <v>27400</v>
      </c>
      <c r="G110" s="18" t="s">
        <v>116</v>
      </c>
      <c r="H110" s="18">
        <v>16.7</v>
      </c>
      <c r="I110" s="18">
        <v>16.7</v>
      </c>
      <c r="J110" s="18" t="s">
        <v>379</v>
      </c>
      <c r="K110" s="18"/>
      <c r="L110" s="18">
        <v>4000</v>
      </c>
      <c r="M110" s="18">
        <v>1000</v>
      </c>
      <c r="N110" s="18">
        <v>3000</v>
      </c>
      <c r="O110" s="18"/>
      <c r="P110" s="18"/>
      <c r="Q110" s="18"/>
      <c r="R110" s="18"/>
      <c r="S110" s="18"/>
      <c r="T110" s="18" t="s">
        <v>380</v>
      </c>
      <c r="U110" s="27" t="s">
        <v>119</v>
      </c>
      <c r="V110" s="18" t="s">
        <v>381</v>
      </c>
    </row>
    <row r="111" spans="1:22" s="1" customFormat="1" ht="60.75" customHeight="1">
      <c r="A111" s="28"/>
      <c r="B111" s="21"/>
      <c r="C111" s="35" t="s">
        <v>382</v>
      </c>
      <c r="D111" s="18" t="s">
        <v>35</v>
      </c>
      <c r="E111" s="43" t="s">
        <v>383</v>
      </c>
      <c r="F111" s="18">
        <v>5180</v>
      </c>
      <c r="G111" s="18" t="s">
        <v>116</v>
      </c>
      <c r="H111" s="18"/>
      <c r="I111" s="18"/>
      <c r="J111" s="18" t="s">
        <v>379</v>
      </c>
      <c r="K111" s="18"/>
      <c r="L111" s="18">
        <v>1000</v>
      </c>
      <c r="M111" s="18">
        <v>500</v>
      </c>
      <c r="N111" s="18">
        <v>500</v>
      </c>
      <c r="O111" s="18"/>
      <c r="P111" s="18"/>
      <c r="Q111" s="18"/>
      <c r="R111" s="18"/>
      <c r="S111" s="18"/>
      <c r="T111" s="18" t="s">
        <v>384</v>
      </c>
      <c r="U111" s="27" t="s">
        <v>385</v>
      </c>
      <c r="V111" s="18" t="s">
        <v>386</v>
      </c>
    </row>
    <row r="112" spans="1:22" s="1" customFormat="1" ht="84">
      <c r="A112" s="28"/>
      <c r="B112" s="21"/>
      <c r="C112" s="35" t="s">
        <v>387</v>
      </c>
      <c r="D112" s="16" t="s">
        <v>35</v>
      </c>
      <c r="E112" s="39" t="s">
        <v>388</v>
      </c>
      <c r="F112" s="18">
        <v>7000</v>
      </c>
      <c r="G112" s="16" t="s">
        <v>116</v>
      </c>
      <c r="H112" s="16"/>
      <c r="I112" s="16"/>
      <c r="J112" s="16" t="s">
        <v>105</v>
      </c>
      <c r="K112" s="16"/>
      <c r="L112" s="18">
        <v>1500</v>
      </c>
      <c r="M112" s="16"/>
      <c r="N112" s="18">
        <v>1500</v>
      </c>
      <c r="O112" s="16"/>
      <c r="P112" s="16"/>
      <c r="Q112" s="16"/>
      <c r="R112" s="16"/>
      <c r="S112" s="16"/>
      <c r="T112" s="18" t="s">
        <v>306</v>
      </c>
      <c r="U112" s="18" t="s">
        <v>119</v>
      </c>
      <c r="V112" s="18"/>
    </row>
    <row r="113" spans="1:22" s="1" customFormat="1" ht="15.75">
      <c r="A113" s="28"/>
      <c r="B113" s="21"/>
      <c r="C113" s="39" t="s">
        <v>87</v>
      </c>
      <c r="D113" s="16"/>
      <c r="E113" s="39"/>
      <c r="F113" s="18">
        <f>SUM(F110:F112)</f>
        <v>39580</v>
      </c>
      <c r="G113" s="18"/>
      <c r="H113" s="18">
        <f aca="true" t="shared" si="31" ref="G113:S113">SUM(H110:H112)</f>
        <v>16.7</v>
      </c>
      <c r="I113" s="18">
        <f t="shared" si="31"/>
        <v>16.7</v>
      </c>
      <c r="J113" s="18"/>
      <c r="K113" s="18">
        <f t="shared" si="31"/>
        <v>0</v>
      </c>
      <c r="L113" s="18">
        <f t="shared" si="31"/>
        <v>6500</v>
      </c>
      <c r="M113" s="18">
        <f t="shared" si="31"/>
        <v>1500</v>
      </c>
      <c r="N113" s="18">
        <f t="shared" si="31"/>
        <v>5000</v>
      </c>
      <c r="O113" s="18">
        <f t="shared" si="31"/>
        <v>0</v>
      </c>
      <c r="P113" s="18">
        <f t="shared" si="31"/>
        <v>0</v>
      </c>
      <c r="Q113" s="18">
        <f t="shared" si="31"/>
        <v>0</v>
      </c>
      <c r="R113" s="18">
        <f t="shared" si="31"/>
        <v>0</v>
      </c>
      <c r="S113" s="18">
        <f t="shared" si="31"/>
        <v>0</v>
      </c>
      <c r="T113" s="16"/>
      <c r="U113" s="18"/>
      <c r="V113" s="18"/>
    </row>
    <row r="114" spans="1:22" s="1" customFormat="1" ht="48">
      <c r="A114" s="16">
        <v>59</v>
      </c>
      <c r="B114" s="26" t="s">
        <v>389</v>
      </c>
      <c r="C114" s="19"/>
      <c r="D114" s="27" t="s">
        <v>52</v>
      </c>
      <c r="E114" s="43" t="s">
        <v>390</v>
      </c>
      <c r="F114" s="27">
        <v>3271</v>
      </c>
      <c r="G114" s="27" t="s">
        <v>54</v>
      </c>
      <c r="H114" s="18"/>
      <c r="I114" s="18"/>
      <c r="J114" s="18" t="s">
        <v>391</v>
      </c>
      <c r="K114" s="18">
        <v>1729</v>
      </c>
      <c r="L114" s="18">
        <v>1500</v>
      </c>
      <c r="M114" s="18"/>
      <c r="N114" s="18"/>
      <c r="O114" s="18"/>
      <c r="P114" s="18"/>
      <c r="Q114" s="18">
        <v>1200</v>
      </c>
      <c r="R114" s="18"/>
      <c r="S114" s="18">
        <v>300</v>
      </c>
      <c r="T114" s="18" t="s">
        <v>56</v>
      </c>
      <c r="U114" s="18" t="s">
        <v>299</v>
      </c>
      <c r="V114" s="18" t="s">
        <v>392</v>
      </c>
    </row>
    <row r="115" spans="1:22" s="1" customFormat="1" ht="72">
      <c r="A115" s="16">
        <v>60</v>
      </c>
      <c r="B115" s="26" t="s">
        <v>393</v>
      </c>
      <c r="C115" s="19"/>
      <c r="D115" s="27" t="s">
        <v>35</v>
      </c>
      <c r="E115" s="43" t="s">
        <v>394</v>
      </c>
      <c r="F115" s="27">
        <v>5050</v>
      </c>
      <c r="G115" s="27" t="s">
        <v>395</v>
      </c>
      <c r="H115" s="18"/>
      <c r="I115" s="18"/>
      <c r="J115" s="18" t="s">
        <v>105</v>
      </c>
      <c r="K115" s="18"/>
      <c r="L115" s="18">
        <v>1000</v>
      </c>
      <c r="M115" s="18"/>
      <c r="N115" s="18">
        <v>1000</v>
      </c>
      <c r="O115" s="18"/>
      <c r="P115" s="18"/>
      <c r="Q115" s="18"/>
      <c r="R115" s="18"/>
      <c r="S115" s="18"/>
      <c r="T115" s="18" t="s">
        <v>396</v>
      </c>
      <c r="U115" s="18" t="s">
        <v>299</v>
      </c>
      <c r="V115" s="18" t="s">
        <v>397</v>
      </c>
    </row>
    <row r="116" spans="1:22" s="1" customFormat="1" ht="60">
      <c r="A116" s="16">
        <v>61</v>
      </c>
      <c r="B116" s="19" t="s">
        <v>398</v>
      </c>
      <c r="C116" s="19"/>
      <c r="D116" s="16" t="s">
        <v>52</v>
      </c>
      <c r="E116" s="39" t="s">
        <v>399</v>
      </c>
      <c r="F116" s="16">
        <v>3437</v>
      </c>
      <c r="G116" s="16" t="s">
        <v>54</v>
      </c>
      <c r="H116" s="16"/>
      <c r="I116" s="16"/>
      <c r="J116" s="16" t="s">
        <v>400</v>
      </c>
      <c r="K116" s="18">
        <v>510</v>
      </c>
      <c r="L116" s="16">
        <v>2490</v>
      </c>
      <c r="M116" s="16">
        <v>1000</v>
      </c>
      <c r="N116" s="16">
        <v>1000</v>
      </c>
      <c r="O116" s="16"/>
      <c r="P116" s="16"/>
      <c r="Q116" s="18">
        <v>490</v>
      </c>
      <c r="R116" s="16"/>
      <c r="S116" s="16"/>
      <c r="T116" s="16" t="s">
        <v>56</v>
      </c>
      <c r="U116" s="27" t="s">
        <v>401</v>
      </c>
      <c r="V116" s="18" t="s">
        <v>402</v>
      </c>
    </row>
    <row r="117" spans="1:22" s="1" customFormat="1" ht="36">
      <c r="A117" s="16">
        <v>62</v>
      </c>
      <c r="B117" s="19" t="s">
        <v>403</v>
      </c>
      <c r="C117" s="19"/>
      <c r="D117" s="25" t="s">
        <v>35</v>
      </c>
      <c r="E117" s="35" t="s">
        <v>404</v>
      </c>
      <c r="F117" s="47">
        <v>8000</v>
      </c>
      <c r="G117" s="18" t="s">
        <v>395</v>
      </c>
      <c r="H117" s="18"/>
      <c r="I117" s="18"/>
      <c r="J117" s="18" t="s">
        <v>405</v>
      </c>
      <c r="K117" s="18">
        <v>0</v>
      </c>
      <c r="L117" s="18">
        <v>1000</v>
      </c>
      <c r="M117" s="25"/>
      <c r="N117" s="18">
        <v>1000</v>
      </c>
      <c r="O117" s="18"/>
      <c r="P117" s="18"/>
      <c r="Q117" s="18"/>
      <c r="R117" s="18"/>
      <c r="S117" s="18"/>
      <c r="T117" s="18" t="s">
        <v>406</v>
      </c>
      <c r="U117" s="18" t="s">
        <v>407</v>
      </c>
      <c r="V117" s="18" t="s">
        <v>408</v>
      </c>
    </row>
    <row r="118" spans="1:22" s="3" customFormat="1" ht="30.75" customHeight="1">
      <c r="A118" s="16">
        <v>63</v>
      </c>
      <c r="B118" s="19" t="s">
        <v>409</v>
      </c>
      <c r="C118" s="19"/>
      <c r="D118" s="25" t="s">
        <v>35</v>
      </c>
      <c r="E118" s="35" t="s">
        <v>410</v>
      </c>
      <c r="F118" s="47">
        <v>930</v>
      </c>
      <c r="G118" s="18" t="s">
        <v>42</v>
      </c>
      <c r="H118" s="18"/>
      <c r="I118" s="18"/>
      <c r="J118" s="18" t="s">
        <v>411</v>
      </c>
      <c r="K118" s="18"/>
      <c r="L118" s="18">
        <v>200</v>
      </c>
      <c r="M118" s="25"/>
      <c r="N118" s="18"/>
      <c r="O118" s="18"/>
      <c r="P118" s="18">
        <v>200</v>
      </c>
      <c r="Q118" s="18"/>
      <c r="R118" s="18"/>
      <c r="S118" s="18"/>
      <c r="T118" s="18" t="s">
        <v>74</v>
      </c>
      <c r="U118" s="18" t="s">
        <v>57</v>
      </c>
      <c r="V118" s="18"/>
    </row>
    <row r="119" spans="1:22" s="1" customFormat="1" ht="15.75">
      <c r="A119" s="15" t="s">
        <v>412</v>
      </c>
      <c r="B119" s="12" t="s">
        <v>413</v>
      </c>
      <c r="C119" s="12"/>
      <c r="D119" s="25"/>
      <c r="E119" s="40"/>
      <c r="F119" s="42">
        <f>SUM(F120,F126,F130,F135)</f>
        <v>131918</v>
      </c>
      <c r="G119" s="42"/>
      <c r="H119" s="42">
        <f aca="true" t="shared" si="32" ref="F119:I119">SUM(H120,H126,H130,H135)</f>
        <v>57.1</v>
      </c>
      <c r="I119" s="42">
        <f t="shared" si="32"/>
        <v>33.6</v>
      </c>
      <c r="J119" s="42"/>
      <c r="K119" s="42">
        <f aca="true" t="shared" si="33" ref="K119:S119">SUM(K120,K126,K130,K135)</f>
        <v>21547</v>
      </c>
      <c r="L119" s="42">
        <f t="shared" si="33"/>
        <v>43777</v>
      </c>
      <c r="M119" s="42">
        <f t="shared" si="33"/>
        <v>1400</v>
      </c>
      <c r="N119" s="42">
        <f t="shared" si="33"/>
        <v>20500</v>
      </c>
      <c r="O119" s="42">
        <f t="shared" si="33"/>
        <v>0</v>
      </c>
      <c r="P119" s="42">
        <f t="shared" si="33"/>
        <v>7135</v>
      </c>
      <c r="Q119" s="42">
        <f t="shared" si="33"/>
        <v>12442</v>
      </c>
      <c r="R119" s="42">
        <f t="shared" si="33"/>
        <v>0</v>
      </c>
      <c r="S119" s="42">
        <f t="shared" si="33"/>
        <v>2300</v>
      </c>
      <c r="T119" s="27"/>
      <c r="U119" s="27"/>
      <c r="V119" s="18"/>
    </row>
    <row r="120" spans="1:22" s="1" customFormat="1" ht="15.75">
      <c r="A120" s="12" t="s">
        <v>414</v>
      </c>
      <c r="B120" s="17"/>
      <c r="C120" s="17"/>
      <c r="D120" s="25"/>
      <c r="E120" s="40"/>
      <c r="F120" s="42">
        <f>SUM(F121:F125)</f>
        <v>48191</v>
      </c>
      <c r="G120" s="42"/>
      <c r="H120" s="42">
        <f aca="true" t="shared" si="34" ref="F120:I120">SUM(H121:H125)</f>
        <v>27</v>
      </c>
      <c r="I120" s="42">
        <f t="shared" si="34"/>
        <v>7.4</v>
      </c>
      <c r="J120" s="42"/>
      <c r="K120" s="42">
        <f aca="true" t="shared" si="35" ref="K120:S120">SUM(K121:K125)</f>
        <v>100</v>
      </c>
      <c r="L120" s="42">
        <f t="shared" si="35"/>
        <v>17900</v>
      </c>
      <c r="M120" s="42">
        <f t="shared" si="35"/>
        <v>700</v>
      </c>
      <c r="N120" s="42">
        <f t="shared" si="35"/>
        <v>11500</v>
      </c>
      <c r="O120" s="42">
        <f t="shared" si="35"/>
        <v>0</v>
      </c>
      <c r="P120" s="42">
        <f t="shared" si="35"/>
        <v>0</v>
      </c>
      <c r="Q120" s="42">
        <f t="shared" si="35"/>
        <v>5400</v>
      </c>
      <c r="R120" s="42">
        <f t="shared" si="35"/>
        <v>0</v>
      </c>
      <c r="S120" s="42">
        <f t="shared" si="35"/>
        <v>300</v>
      </c>
      <c r="T120" s="27"/>
      <c r="U120" s="27"/>
      <c r="V120" s="18"/>
    </row>
    <row r="121" spans="1:22" s="1" customFormat="1" ht="60">
      <c r="A121" s="16">
        <v>64</v>
      </c>
      <c r="B121" s="19" t="s">
        <v>415</v>
      </c>
      <c r="C121" s="19"/>
      <c r="D121" s="16" t="s">
        <v>52</v>
      </c>
      <c r="E121" s="35" t="s">
        <v>416</v>
      </c>
      <c r="F121" s="16">
        <v>21160</v>
      </c>
      <c r="G121" s="16" t="s">
        <v>73</v>
      </c>
      <c r="H121" s="16"/>
      <c r="I121" s="16"/>
      <c r="J121" s="16" t="s">
        <v>417</v>
      </c>
      <c r="K121" s="16">
        <v>100</v>
      </c>
      <c r="L121" s="18">
        <v>10800</v>
      </c>
      <c r="M121" s="16">
        <v>400</v>
      </c>
      <c r="N121" s="18">
        <v>5000</v>
      </c>
      <c r="O121" s="16"/>
      <c r="P121" s="16"/>
      <c r="Q121" s="18">
        <v>5400</v>
      </c>
      <c r="R121" s="16"/>
      <c r="S121" s="16"/>
      <c r="T121" s="18" t="s">
        <v>418</v>
      </c>
      <c r="U121" s="16" t="s">
        <v>419</v>
      </c>
      <c r="V121" s="18" t="s">
        <v>420</v>
      </c>
    </row>
    <row r="122" spans="1:22" s="1" customFormat="1" ht="48">
      <c r="A122" s="16">
        <v>65</v>
      </c>
      <c r="B122" s="19" t="s">
        <v>421</v>
      </c>
      <c r="C122" s="19"/>
      <c r="D122" s="16" t="s">
        <v>35</v>
      </c>
      <c r="E122" s="39" t="s">
        <v>422</v>
      </c>
      <c r="F122" s="16">
        <v>18601</v>
      </c>
      <c r="G122" s="16" t="s">
        <v>116</v>
      </c>
      <c r="H122" s="16">
        <v>27</v>
      </c>
      <c r="I122" s="16">
        <v>7.4</v>
      </c>
      <c r="J122" s="16" t="s">
        <v>105</v>
      </c>
      <c r="K122" s="16"/>
      <c r="L122" s="16">
        <v>5000</v>
      </c>
      <c r="M122" s="16"/>
      <c r="N122" s="16">
        <v>5000</v>
      </c>
      <c r="O122" s="16"/>
      <c r="P122" s="16"/>
      <c r="Q122" s="16"/>
      <c r="R122" s="16"/>
      <c r="S122" s="16"/>
      <c r="T122" s="18" t="s">
        <v>423</v>
      </c>
      <c r="U122" s="16" t="s">
        <v>419</v>
      </c>
      <c r="V122" s="18" t="s">
        <v>420</v>
      </c>
    </row>
    <row r="123" spans="1:22" s="1" customFormat="1" ht="36">
      <c r="A123" s="16">
        <v>66</v>
      </c>
      <c r="B123" s="19" t="s">
        <v>424</v>
      </c>
      <c r="C123" s="19"/>
      <c r="D123" s="18" t="s">
        <v>35</v>
      </c>
      <c r="E123" s="39" t="s">
        <v>425</v>
      </c>
      <c r="F123" s="18">
        <v>7130</v>
      </c>
      <c r="G123" s="16" t="s">
        <v>116</v>
      </c>
      <c r="H123" s="16"/>
      <c r="I123" s="16"/>
      <c r="J123" s="18" t="s">
        <v>426</v>
      </c>
      <c r="K123" s="16"/>
      <c r="L123" s="18">
        <v>1000</v>
      </c>
      <c r="M123" s="16"/>
      <c r="N123" s="18">
        <v>1000</v>
      </c>
      <c r="O123" s="16"/>
      <c r="P123" s="16"/>
      <c r="Q123" s="16"/>
      <c r="R123" s="16"/>
      <c r="S123" s="16"/>
      <c r="T123" s="16" t="s">
        <v>427</v>
      </c>
      <c r="U123" s="16" t="s">
        <v>419</v>
      </c>
      <c r="V123" s="16" t="s">
        <v>428</v>
      </c>
    </row>
    <row r="124" spans="1:22" s="1" customFormat="1" ht="48">
      <c r="A124" s="16">
        <v>67</v>
      </c>
      <c r="B124" s="19" t="s">
        <v>429</v>
      </c>
      <c r="C124" s="19"/>
      <c r="D124" s="18" t="s">
        <v>35</v>
      </c>
      <c r="E124" s="35" t="s">
        <v>430</v>
      </c>
      <c r="F124" s="18">
        <v>600</v>
      </c>
      <c r="G124" s="18" t="s">
        <v>37</v>
      </c>
      <c r="H124" s="18"/>
      <c r="I124" s="18"/>
      <c r="J124" s="47" t="s">
        <v>431</v>
      </c>
      <c r="K124" s="18"/>
      <c r="L124" s="47">
        <v>600</v>
      </c>
      <c r="M124" s="18">
        <v>300</v>
      </c>
      <c r="N124" s="18"/>
      <c r="O124" s="18"/>
      <c r="P124" s="18"/>
      <c r="Q124" s="18"/>
      <c r="R124" s="18"/>
      <c r="S124" s="18">
        <v>300</v>
      </c>
      <c r="T124" s="18" t="s">
        <v>432</v>
      </c>
      <c r="U124" s="16" t="s">
        <v>419</v>
      </c>
      <c r="V124" s="18" t="s">
        <v>433</v>
      </c>
    </row>
    <row r="125" spans="1:22" s="1" customFormat="1" ht="60">
      <c r="A125" s="16">
        <v>68</v>
      </c>
      <c r="B125" s="19" t="s">
        <v>434</v>
      </c>
      <c r="C125" s="19"/>
      <c r="D125" s="18" t="s">
        <v>35</v>
      </c>
      <c r="E125" s="39" t="s">
        <v>435</v>
      </c>
      <c r="F125" s="18">
        <v>700</v>
      </c>
      <c r="G125" s="18" t="s">
        <v>37</v>
      </c>
      <c r="H125" s="18"/>
      <c r="I125" s="18"/>
      <c r="J125" s="47" t="s">
        <v>105</v>
      </c>
      <c r="K125" s="18"/>
      <c r="L125" s="47">
        <v>500</v>
      </c>
      <c r="M125" s="18"/>
      <c r="N125" s="18">
        <v>500</v>
      </c>
      <c r="O125" s="18"/>
      <c r="P125" s="63"/>
      <c r="Q125" s="18"/>
      <c r="R125" s="18"/>
      <c r="S125" s="18"/>
      <c r="T125" s="18" t="s">
        <v>432</v>
      </c>
      <c r="U125" s="16" t="s">
        <v>419</v>
      </c>
      <c r="V125" s="18"/>
    </row>
    <row r="126" spans="1:22" s="1" customFormat="1" ht="15.75">
      <c r="A126" s="12" t="s">
        <v>436</v>
      </c>
      <c r="B126" s="17"/>
      <c r="C126" s="17"/>
      <c r="D126" s="25"/>
      <c r="E126" s="40"/>
      <c r="F126" s="42">
        <f>SUM(F127:F129)</f>
        <v>36313</v>
      </c>
      <c r="G126" s="42"/>
      <c r="H126" s="42">
        <f>SUM(H127:H129)</f>
        <v>6.1</v>
      </c>
      <c r="I126" s="42">
        <f>SUM(I127:I129)</f>
        <v>2.2</v>
      </c>
      <c r="J126" s="42"/>
      <c r="K126" s="42">
        <f>SUM(K127:K129)</f>
        <v>11663</v>
      </c>
      <c r="L126" s="42">
        <f aca="true" t="shared" si="36" ref="L126:S126">SUM(L127:L129)</f>
        <v>7747</v>
      </c>
      <c r="M126" s="42">
        <f t="shared" si="36"/>
        <v>500</v>
      </c>
      <c r="N126" s="42">
        <f t="shared" si="36"/>
        <v>2000</v>
      </c>
      <c r="O126" s="42">
        <f t="shared" si="36"/>
        <v>0</v>
      </c>
      <c r="P126" s="42">
        <f t="shared" si="36"/>
        <v>400</v>
      </c>
      <c r="Q126" s="42">
        <f t="shared" si="36"/>
        <v>4847</v>
      </c>
      <c r="R126" s="42">
        <f t="shared" si="36"/>
        <v>0</v>
      </c>
      <c r="S126" s="42">
        <f t="shared" si="36"/>
        <v>0</v>
      </c>
      <c r="T126" s="27"/>
      <c r="U126" s="27"/>
      <c r="V126" s="18"/>
    </row>
    <row r="127" spans="1:22" s="1" customFormat="1" ht="48">
      <c r="A127" s="16">
        <v>69</v>
      </c>
      <c r="B127" s="19" t="s">
        <v>437</v>
      </c>
      <c r="C127" s="19"/>
      <c r="D127" s="16" t="s">
        <v>52</v>
      </c>
      <c r="E127" s="35" t="s">
        <v>438</v>
      </c>
      <c r="F127" s="18">
        <v>19978</v>
      </c>
      <c r="G127" s="18" t="s">
        <v>110</v>
      </c>
      <c r="H127" s="16"/>
      <c r="I127" s="16"/>
      <c r="J127" s="16" t="s">
        <v>44</v>
      </c>
      <c r="K127" s="18">
        <v>10100</v>
      </c>
      <c r="L127" s="18">
        <v>4800</v>
      </c>
      <c r="M127" s="18">
        <v>400</v>
      </c>
      <c r="N127" s="16"/>
      <c r="O127" s="16"/>
      <c r="P127" s="61"/>
      <c r="Q127" s="18">
        <v>4400</v>
      </c>
      <c r="R127" s="16"/>
      <c r="S127" s="18"/>
      <c r="T127" s="16" t="s">
        <v>439</v>
      </c>
      <c r="U127" s="27" t="s">
        <v>440</v>
      </c>
      <c r="V127" s="18"/>
    </row>
    <row r="128" spans="1:22" s="1" customFormat="1" ht="36">
      <c r="A128" s="16">
        <v>70</v>
      </c>
      <c r="B128" s="19" t="s">
        <v>441</v>
      </c>
      <c r="C128" s="19"/>
      <c r="D128" s="16" t="s">
        <v>52</v>
      </c>
      <c r="E128" s="35" t="s">
        <v>442</v>
      </c>
      <c r="F128" s="18">
        <v>3035</v>
      </c>
      <c r="G128" s="18" t="s">
        <v>62</v>
      </c>
      <c r="H128" s="16"/>
      <c r="I128" s="16"/>
      <c r="J128" s="18" t="s">
        <v>443</v>
      </c>
      <c r="K128" s="18">
        <v>1563</v>
      </c>
      <c r="L128" s="18">
        <v>947</v>
      </c>
      <c r="M128" s="18">
        <v>100</v>
      </c>
      <c r="N128" s="16"/>
      <c r="O128" s="16"/>
      <c r="P128" s="18">
        <v>400</v>
      </c>
      <c r="Q128" s="18">
        <v>447</v>
      </c>
      <c r="R128" s="16"/>
      <c r="S128" s="16"/>
      <c r="T128" s="16" t="s">
        <v>444</v>
      </c>
      <c r="U128" s="27" t="s">
        <v>440</v>
      </c>
      <c r="V128" s="18"/>
    </row>
    <row r="129" spans="1:22" s="1" customFormat="1" ht="180">
      <c r="A129" s="16">
        <v>71</v>
      </c>
      <c r="B129" s="21" t="s">
        <v>445</v>
      </c>
      <c r="C129" s="21"/>
      <c r="D129" s="18" t="s">
        <v>52</v>
      </c>
      <c r="E129" s="35" t="s">
        <v>446</v>
      </c>
      <c r="F129" s="18">
        <v>13300</v>
      </c>
      <c r="G129" s="18" t="s">
        <v>68</v>
      </c>
      <c r="H129" s="18">
        <v>6.1</v>
      </c>
      <c r="I129" s="18">
        <v>2.2</v>
      </c>
      <c r="J129" s="18" t="s">
        <v>447</v>
      </c>
      <c r="K129" s="18">
        <v>0</v>
      </c>
      <c r="L129" s="18">
        <v>2000</v>
      </c>
      <c r="M129" s="18"/>
      <c r="N129" s="18">
        <v>2000</v>
      </c>
      <c r="O129" s="18"/>
      <c r="P129" s="18"/>
      <c r="Q129" s="18"/>
      <c r="R129" s="18"/>
      <c r="S129" s="18"/>
      <c r="T129" s="18" t="s">
        <v>448</v>
      </c>
      <c r="U129" s="27" t="s">
        <v>440</v>
      </c>
      <c r="V129" s="18" t="s">
        <v>449</v>
      </c>
    </row>
    <row r="130" spans="1:22" s="1" customFormat="1" ht="15.75">
      <c r="A130" s="12" t="s">
        <v>450</v>
      </c>
      <c r="B130" s="17"/>
      <c r="C130" s="17"/>
      <c r="D130" s="25"/>
      <c r="E130" s="40"/>
      <c r="F130" s="42">
        <f>SUM(F131:F134)</f>
        <v>5573</v>
      </c>
      <c r="G130" s="42"/>
      <c r="H130" s="42">
        <f aca="true" t="shared" si="37" ref="G130:S130">SUM(H131:H134)</f>
        <v>0</v>
      </c>
      <c r="I130" s="42">
        <f t="shared" si="37"/>
        <v>0</v>
      </c>
      <c r="J130" s="42"/>
      <c r="K130" s="42">
        <f t="shared" si="37"/>
        <v>1496</v>
      </c>
      <c r="L130" s="42">
        <f t="shared" si="37"/>
        <v>3253</v>
      </c>
      <c r="M130" s="42">
        <f t="shared" si="37"/>
        <v>200</v>
      </c>
      <c r="N130" s="42">
        <f t="shared" si="37"/>
        <v>1500</v>
      </c>
      <c r="O130" s="42">
        <f t="shared" si="37"/>
        <v>0</v>
      </c>
      <c r="P130" s="42">
        <f t="shared" si="37"/>
        <v>650</v>
      </c>
      <c r="Q130" s="42">
        <f t="shared" si="37"/>
        <v>903</v>
      </c>
      <c r="R130" s="42">
        <f t="shared" si="37"/>
        <v>0</v>
      </c>
      <c r="S130" s="42">
        <f t="shared" si="37"/>
        <v>0</v>
      </c>
      <c r="T130" s="27"/>
      <c r="U130" s="27"/>
      <c r="V130" s="18"/>
    </row>
    <row r="131" spans="1:22" s="1" customFormat="1" ht="31.5" customHeight="1">
      <c r="A131" s="16">
        <v>72</v>
      </c>
      <c r="B131" s="19" t="s">
        <v>451</v>
      </c>
      <c r="C131" s="19"/>
      <c r="D131" s="16" t="s">
        <v>52</v>
      </c>
      <c r="E131" s="39" t="s">
        <v>452</v>
      </c>
      <c r="F131" s="16">
        <v>4673</v>
      </c>
      <c r="G131" s="16" t="s">
        <v>54</v>
      </c>
      <c r="H131" s="16"/>
      <c r="I131" s="16"/>
      <c r="J131" s="27" t="s">
        <v>453</v>
      </c>
      <c r="K131" s="18">
        <v>1496</v>
      </c>
      <c r="L131" s="18">
        <v>2403</v>
      </c>
      <c r="M131" s="18"/>
      <c r="N131" s="18">
        <v>1500</v>
      </c>
      <c r="O131" s="18"/>
      <c r="P131" s="18"/>
      <c r="Q131" s="18">
        <v>903</v>
      </c>
      <c r="R131" s="16"/>
      <c r="S131" s="16"/>
      <c r="T131" s="16" t="s">
        <v>56</v>
      </c>
      <c r="U131" s="27" t="s">
        <v>454</v>
      </c>
      <c r="V131" s="18"/>
    </row>
    <row r="132" spans="1:22" s="1" customFormat="1" ht="30.75" customHeight="1">
      <c r="A132" s="16">
        <v>73</v>
      </c>
      <c r="B132" s="29" t="s">
        <v>455</v>
      </c>
      <c r="C132" s="29"/>
      <c r="D132" s="16" t="s">
        <v>35</v>
      </c>
      <c r="E132" s="39" t="s">
        <v>456</v>
      </c>
      <c r="F132" s="16">
        <v>450</v>
      </c>
      <c r="G132" s="16" t="s">
        <v>37</v>
      </c>
      <c r="H132" s="16"/>
      <c r="I132" s="16"/>
      <c r="J132" s="16" t="s">
        <v>154</v>
      </c>
      <c r="K132" s="16">
        <v>0</v>
      </c>
      <c r="L132" s="16">
        <v>450</v>
      </c>
      <c r="M132" s="16">
        <v>200</v>
      </c>
      <c r="N132" s="16"/>
      <c r="O132" s="16"/>
      <c r="P132" s="16">
        <v>250</v>
      </c>
      <c r="Q132" s="16"/>
      <c r="R132" s="16"/>
      <c r="S132" s="16"/>
      <c r="T132" s="16" t="s">
        <v>56</v>
      </c>
      <c r="U132" s="27" t="s">
        <v>454</v>
      </c>
      <c r="V132" s="18"/>
    </row>
    <row r="133" spans="1:22" s="1" customFormat="1" ht="31.5" customHeight="1">
      <c r="A133" s="16">
        <v>74</v>
      </c>
      <c r="B133" s="29" t="s">
        <v>457</v>
      </c>
      <c r="C133" s="29"/>
      <c r="D133" s="16" t="s">
        <v>52</v>
      </c>
      <c r="E133" s="39" t="s">
        <v>458</v>
      </c>
      <c r="F133" s="16">
        <v>200</v>
      </c>
      <c r="G133" s="16" t="s">
        <v>54</v>
      </c>
      <c r="H133" s="16"/>
      <c r="I133" s="16"/>
      <c r="J133" s="16" t="s">
        <v>74</v>
      </c>
      <c r="K133" s="16">
        <v>0</v>
      </c>
      <c r="L133" s="16">
        <v>150</v>
      </c>
      <c r="M133" s="16"/>
      <c r="N133" s="16"/>
      <c r="O133" s="16"/>
      <c r="P133" s="16">
        <v>150</v>
      </c>
      <c r="Q133" s="16"/>
      <c r="R133" s="16"/>
      <c r="S133" s="16"/>
      <c r="T133" s="16" t="s">
        <v>56</v>
      </c>
      <c r="U133" s="27" t="s">
        <v>454</v>
      </c>
      <c r="V133" s="18"/>
    </row>
    <row r="134" spans="1:22" s="1" customFormat="1" ht="42.75" customHeight="1">
      <c r="A134" s="16">
        <v>75</v>
      </c>
      <c r="B134" s="30" t="s">
        <v>459</v>
      </c>
      <c r="C134" s="30"/>
      <c r="D134" s="18" t="s">
        <v>35</v>
      </c>
      <c r="E134" s="35" t="s">
        <v>460</v>
      </c>
      <c r="F134" s="18">
        <v>250</v>
      </c>
      <c r="G134" s="18" t="s">
        <v>37</v>
      </c>
      <c r="H134" s="18"/>
      <c r="I134" s="18"/>
      <c r="J134" s="18" t="s">
        <v>411</v>
      </c>
      <c r="K134" s="18"/>
      <c r="L134" s="18">
        <v>250</v>
      </c>
      <c r="M134" s="18"/>
      <c r="N134" s="18"/>
      <c r="O134" s="18"/>
      <c r="P134" s="18">
        <v>250</v>
      </c>
      <c r="Q134" s="18"/>
      <c r="R134" s="18"/>
      <c r="S134" s="18"/>
      <c r="T134" s="18" t="s">
        <v>56</v>
      </c>
      <c r="U134" s="27" t="s">
        <v>461</v>
      </c>
      <c r="V134" s="18"/>
    </row>
    <row r="135" spans="1:22" s="1" customFormat="1" ht="15.75">
      <c r="A135" s="12" t="s">
        <v>462</v>
      </c>
      <c r="B135" s="17"/>
      <c r="C135" s="17"/>
      <c r="D135" s="25"/>
      <c r="E135" s="40"/>
      <c r="F135" s="42">
        <f>SUM(F136:F143,F147,F151,F154,F155:F156)</f>
        <v>41841</v>
      </c>
      <c r="G135" s="42"/>
      <c r="H135" s="42">
        <f aca="true" t="shared" si="38" ref="G135:S135">SUM(H136:H143,H147,H151,H154,H155:H156)</f>
        <v>24</v>
      </c>
      <c r="I135" s="42">
        <f t="shared" si="38"/>
        <v>24</v>
      </c>
      <c r="J135" s="42"/>
      <c r="K135" s="42">
        <f t="shared" si="38"/>
        <v>8288</v>
      </c>
      <c r="L135" s="42">
        <f t="shared" si="38"/>
        <v>14877</v>
      </c>
      <c r="M135" s="42">
        <f t="shared" si="38"/>
        <v>0</v>
      </c>
      <c r="N135" s="42">
        <f t="shared" si="38"/>
        <v>5500</v>
      </c>
      <c r="O135" s="42">
        <f t="shared" si="38"/>
        <v>0</v>
      </c>
      <c r="P135" s="42">
        <f t="shared" si="38"/>
        <v>6085</v>
      </c>
      <c r="Q135" s="42">
        <f t="shared" si="38"/>
        <v>1292</v>
      </c>
      <c r="R135" s="42">
        <f t="shared" si="38"/>
        <v>0</v>
      </c>
      <c r="S135" s="42">
        <f t="shared" si="38"/>
        <v>2000</v>
      </c>
      <c r="T135" s="27"/>
      <c r="U135" s="27"/>
      <c r="V135" s="18"/>
    </row>
    <row r="136" spans="1:22" s="1" customFormat="1" ht="60">
      <c r="A136" s="18">
        <v>76</v>
      </c>
      <c r="B136" s="19" t="s">
        <v>463</v>
      </c>
      <c r="C136" s="19"/>
      <c r="D136" s="18" t="s">
        <v>52</v>
      </c>
      <c r="E136" s="43" t="s">
        <v>464</v>
      </c>
      <c r="F136" s="18">
        <v>5197</v>
      </c>
      <c r="G136" s="18" t="s">
        <v>84</v>
      </c>
      <c r="H136" s="18"/>
      <c r="I136" s="18"/>
      <c r="J136" s="18" t="s">
        <v>465</v>
      </c>
      <c r="K136" s="18">
        <v>3300</v>
      </c>
      <c r="L136" s="18">
        <v>1000</v>
      </c>
      <c r="M136" s="18"/>
      <c r="N136" s="18"/>
      <c r="O136" s="18"/>
      <c r="P136" s="18">
        <v>1000</v>
      </c>
      <c r="Q136" s="18"/>
      <c r="R136" s="18"/>
      <c r="S136" s="18"/>
      <c r="T136" s="18" t="s">
        <v>56</v>
      </c>
      <c r="U136" s="27" t="s">
        <v>466</v>
      </c>
      <c r="V136" s="18"/>
    </row>
    <row r="137" spans="1:22" s="3" customFormat="1" ht="37.5" customHeight="1">
      <c r="A137" s="18">
        <v>77</v>
      </c>
      <c r="B137" s="52" t="s">
        <v>467</v>
      </c>
      <c r="C137" s="52"/>
      <c r="D137" s="18" t="s">
        <v>35</v>
      </c>
      <c r="E137" s="43" t="s">
        <v>468</v>
      </c>
      <c r="F137" s="18">
        <v>3200</v>
      </c>
      <c r="G137" s="18" t="s">
        <v>37</v>
      </c>
      <c r="H137" s="18"/>
      <c r="I137" s="18"/>
      <c r="J137" s="18" t="s">
        <v>469</v>
      </c>
      <c r="K137" s="18"/>
      <c r="L137" s="18">
        <v>2000</v>
      </c>
      <c r="M137" s="18"/>
      <c r="N137" s="18"/>
      <c r="O137" s="18"/>
      <c r="P137" s="18"/>
      <c r="Q137" s="18"/>
      <c r="R137" s="18"/>
      <c r="S137" s="18">
        <v>2000</v>
      </c>
      <c r="T137" s="18" t="s">
        <v>56</v>
      </c>
      <c r="U137" s="27" t="s">
        <v>470</v>
      </c>
      <c r="V137" s="18" t="s">
        <v>471</v>
      </c>
    </row>
    <row r="138" spans="1:22" s="1" customFormat="1" ht="84">
      <c r="A138" s="18">
        <v>78</v>
      </c>
      <c r="B138" s="30" t="s">
        <v>472</v>
      </c>
      <c r="C138" s="30"/>
      <c r="D138" s="18" t="s">
        <v>35</v>
      </c>
      <c r="E138" s="43" t="s">
        <v>473</v>
      </c>
      <c r="F138" s="18">
        <v>1392</v>
      </c>
      <c r="G138" s="18" t="s">
        <v>116</v>
      </c>
      <c r="H138" s="18">
        <v>24</v>
      </c>
      <c r="I138" s="18">
        <v>24</v>
      </c>
      <c r="J138" s="18" t="s">
        <v>474</v>
      </c>
      <c r="K138" s="18">
        <v>0</v>
      </c>
      <c r="L138" s="18">
        <v>500</v>
      </c>
      <c r="M138" s="18"/>
      <c r="N138" s="18"/>
      <c r="O138" s="18"/>
      <c r="P138" s="18">
        <v>500</v>
      </c>
      <c r="Q138" s="18"/>
      <c r="R138" s="18"/>
      <c r="S138" s="18"/>
      <c r="T138" s="18" t="s">
        <v>74</v>
      </c>
      <c r="U138" s="27" t="s">
        <v>466</v>
      </c>
      <c r="V138" s="18" t="s">
        <v>475</v>
      </c>
    </row>
    <row r="139" spans="1:22" s="1" customFormat="1" ht="60">
      <c r="A139" s="18">
        <v>79</v>
      </c>
      <c r="B139" s="30" t="s">
        <v>476</v>
      </c>
      <c r="C139" s="30"/>
      <c r="D139" s="18" t="s">
        <v>35</v>
      </c>
      <c r="E139" s="43" t="s">
        <v>477</v>
      </c>
      <c r="F139" s="18">
        <v>7508</v>
      </c>
      <c r="G139" s="18" t="s">
        <v>116</v>
      </c>
      <c r="H139" s="18"/>
      <c r="I139" s="18"/>
      <c r="J139" s="18" t="s">
        <v>235</v>
      </c>
      <c r="K139" s="18">
        <v>0</v>
      </c>
      <c r="L139" s="18">
        <v>2500</v>
      </c>
      <c r="M139" s="18"/>
      <c r="N139" s="18">
        <v>2500</v>
      </c>
      <c r="O139" s="18"/>
      <c r="P139" s="18"/>
      <c r="Q139" s="18"/>
      <c r="R139" s="18"/>
      <c r="S139" s="18"/>
      <c r="T139" s="18" t="s">
        <v>478</v>
      </c>
      <c r="U139" s="27" t="s">
        <v>479</v>
      </c>
      <c r="V139" s="18"/>
    </row>
    <row r="140" spans="1:22" s="3" customFormat="1" ht="48">
      <c r="A140" s="18">
        <v>80</v>
      </c>
      <c r="B140" s="30" t="s">
        <v>480</v>
      </c>
      <c r="C140" s="30"/>
      <c r="D140" s="18" t="s">
        <v>35</v>
      </c>
      <c r="E140" s="43" t="s">
        <v>481</v>
      </c>
      <c r="F140" s="18">
        <v>400</v>
      </c>
      <c r="G140" s="18" t="s">
        <v>37</v>
      </c>
      <c r="H140" s="18"/>
      <c r="I140" s="18"/>
      <c r="J140" s="18" t="s">
        <v>469</v>
      </c>
      <c r="K140" s="18">
        <v>0</v>
      </c>
      <c r="L140" s="18">
        <v>300</v>
      </c>
      <c r="M140" s="18"/>
      <c r="N140" s="18"/>
      <c r="O140" s="18"/>
      <c r="P140" s="18">
        <v>300</v>
      </c>
      <c r="Q140" s="18"/>
      <c r="R140" s="18"/>
      <c r="S140" s="21"/>
      <c r="T140" s="18" t="s">
        <v>56</v>
      </c>
      <c r="U140" s="27" t="s">
        <v>482</v>
      </c>
      <c r="V140" s="18"/>
    </row>
    <row r="141" spans="1:22" s="1" customFormat="1" ht="36">
      <c r="A141" s="18">
        <v>81</v>
      </c>
      <c r="B141" s="30" t="s">
        <v>483</v>
      </c>
      <c r="C141" s="30"/>
      <c r="D141" s="18" t="s">
        <v>52</v>
      </c>
      <c r="E141" s="43" t="s">
        <v>484</v>
      </c>
      <c r="F141" s="18">
        <v>783</v>
      </c>
      <c r="G141" s="18" t="s">
        <v>54</v>
      </c>
      <c r="H141" s="18"/>
      <c r="I141" s="18"/>
      <c r="J141" s="18" t="s">
        <v>101</v>
      </c>
      <c r="K141" s="18">
        <v>331</v>
      </c>
      <c r="L141" s="18">
        <v>369</v>
      </c>
      <c r="M141" s="18"/>
      <c r="N141" s="18"/>
      <c r="O141" s="18"/>
      <c r="P141" s="18"/>
      <c r="Q141" s="18">
        <v>369</v>
      </c>
      <c r="R141" s="18"/>
      <c r="S141" s="61"/>
      <c r="T141" s="18" t="s">
        <v>163</v>
      </c>
      <c r="U141" s="27" t="s">
        <v>485</v>
      </c>
      <c r="V141" s="18"/>
    </row>
    <row r="142" spans="1:22" s="1" customFormat="1" ht="60">
      <c r="A142" s="18">
        <v>82</v>
      </c>
      <c r="B142" s="19" t="s">
        <v>486</v>
      </c>
      <c r="C142" s="19"/>
      <c r="D142" s="18" t="s">
        <v>52</v>
      </c>
      <c r="E142" s="40" t="s">
        <v>487</v>
      </c>
      <c r="F142" s="18">
        <v>7765</v>
      </c>
      <c r="G142" s="18" t="s">
        <v>62</v>
      </c>
      <c r="H142" s="18"/>
      <c r="I142" s="18"/>
      <c r="J142" s="18" t="s">
        <v>101</v>
      </c>
      <c r="K142" s="18">
        <v>4205</v>
      </c>
      <c r="L142" s="18">
        <v>2885</v>
      </c>
      <c r="M142" s="18"/>
      <c r="N142" s="18"/>
      <c r="O142" s="18"/>
      <c r="P142" s="18">
        <v>2000</v>
      </c>
      <c r="Q142" s="18">
        <v>885</v>
      </c>
      <c r="R142" s="25"/>
      <c r="S142" s="25"/>
      <c r="T142" s="18" t="s">
        <v>56</v>
      </c>
      <c r="U142" s="27" t="s">
        <v>488</v>
      </c>
      <c r="V142" s="18" t="s">
        <v>489</v>
      </c>
    </row>
    <row r="143" spans="1:22" s="3" customFormat="1" ht="31.5" customHeight="1">
      <c r="A143" s="18">
        <v>83</v>
      </c>
      <c r="B143" s="19" t="s">
        <v>490</v>
      </c>
      <c r="C143" s="19"/>
      <c r="D143" s="18" t="s">
        <v>35</v>
      </c>
      <c r="E143" s="35" t="s">
        <v>491</v>
      </c>
      <c r="F143" s="18">
        <v>387</v>
      </c>
      <c r="G143" s="18" t="s">
        <v>54</v>
      </c>
      <c r="H143" s="18"/>
      <c r="I143" s="18"/>
      <c r="J143" s="18" t="s">
        <v>74</v>
      </c>
      <c r="K143" s="18">
        <v>0</v>
      </c>
      <c r="L143" s="18">
        <v>385</v>
      </c>
      <c r="M143" s="18"/>
      <c r="N143" s="18"/>
      <c r="O143" s="18"/>
      <c r="P143" s="18">
        <v>385</v>
      </c>
      <c r="Q143" s="18"/>
      <c r="R143" s="18"/>
      <c r="S143" s="18"/>
      <c r="T143" s="18" t="s">
        <v>56</v>
      </c>
      <c r="U143" s="27" t="s">
        <v>492</v>
      </c>
      <c r="V143" s="18"/>
    </row>
    <row r="144" spans="1:22" s="1" customFormat="1" ht="24.75" customHeight="1">
      <c r="A144" s="64">
        <v>84</v>
      </c>
      <c r="B144" s="64" t="s">
        <v>493</v>
      </c>
      <c r="C144" s="35" t="s">
        <v>494</v>
      </c>
      <c r="D144" s="18" t="s">
        <v>52</v>
      </c>
      <c r="E144" s="35" t="s">
        <v>495</v>
      </c>
      <c r="F144" s="18">
        <v>586</v>
      </c>
      <c r="G144" s="18" t="s">
        <v>54</v>
      </c>
      <c r="H144" s="18"/>
      <c r="I144" s="18"/>
      <c r="J144" s="18" t="s">
        <v>496</v>
      </c>
      <c r="K144" s="18">
        <v>300</v>
      </c>
      <c r="L144" s="18">
        <v>280</v>
      </c>
      <c r="M144" s="18"/>
      <c r="N144" s="18"/>
      <c r="O144" s="18"/>
      <c r="P144" s="18">
        <v>280</v>
      </c>
      <c r="Q144" s="18"/>
      <c r="R144" s="18"/>
      <c r="S144" s="18"/>
      <c r="T144" s="18" t="s">
        <v>56</v>
      </c>
      <c r="U144" s="27" t="s">
        <v>497</v>
      </c>
      <c r="V144" s="18"/>
    </row>
    <row r="145" spans="1:22" s="1" customFormat="1" ht="48">
      <c r="A145" s="65"/>
      <c r="B145" s="65"/>
      <c r="C145" s="35" t="s">
        <v>498</v>
      </c>
      <c r="D145" s="18" t="s">
        <v>52</v>
      </c>
      <c r="E145" s="35" t="s">
        <v>499</v>
      </c>
      <c r="F145" s="18">
        <v>403</v>
      </c>
      <c r="G145" s="18" t="s">
        <v>54</v>
      </c>
      <c r="H145" s="18"/>
      <c r="I145" s="18"/>
      <c r="J145" s="18" t="s">
        <v>500</v>
      </c>
      <c r="K145" s="18">
        <v>152</v>
      </c>
      <c r="L145" s="18">
        <v>278</v>
      </c>
      <c r="M145" s="18"/>
      <c r="N145" s="18"/>
      <c r="O145" s="18"/>
      <c r="P145" s="18">
        <v>240</v>
      </c>
      <c r="Q145" s="18">
        <v>38</v>
      </c>
      <c r="R145" s="18"/>
      <c r="S145" s="18"/>
      <c r="T145" s="18" t="s">
        <v>56</v>
      </c>
      <c r="U145" s="27" t="s">
        <v>497</v>
      </c>
      <c r="V145" s="18"/>
    </row>
    <row r="146" spans="1:22" s="1" customFormat="1" ht="72">
      <c r="A146" s="64">
        <v>84</v>
      </c>
      <c r="B146" s="64" t="s">
        <v>493</v>
      </c>
      <c r="C146" s="35" t="s">
        <v>501</v>
      </c>
      <c r="D146" s="18" t="s">
        <v>35</v>
      </c>
      <c r="E146" s="35" t="s">
        <v>502</v>
      </c>
      <c r="F146" s="18">
        <v>180</v>
      </c>
      <c r="G146" s="18" t="s">
        <v>37</v>
      </c>
      <c r="H146" s="18"/>
      <c r="I146" s="18"/>
      <c r="J146" s="18" t="s">
        <v>503</v>
      </c>
      <c r="K146" s="18">
        <v>0</v>
      </c>
      <c r="L146" s="18">
        <v>180</v>
      </c>
      <c r="M146" s="18"/>
      <c r="N146" s="18"/>
      <c r="O146" s="18"/>
      <c r="P146" s="18">
        <v>180</v>
      </c>
      <c r="Q146" s="18"/>
      <c r="R146" s="18"/>
      <c r="S146" s="18"/>
      <c r="T146" s="18" t="s">
        <v>56</v>
      </c>
      <c r="U146" s="27" t="s">
        <v>497</v>
      </c>
      <c r="V146" s="18"/>
    </row>
    <row r="147" spans="1:22" s="1" customFormat="1" ht="15.75">
      <c r="A147" s="65"/>
      <c r="B147" s="65"/>
      <c r="C147" s="35" t="s">
        <v>87</v>
      </c>
      <c r="D147" s="18"/>
      <c r="E147" s="35"/>
      <c r="F147" s="18">
        <f>SUM(F144:F146)</f>
        <v>1169</v>
      </c>
      <c r="G147" s="18"/>
      <c r="H147" s="18"/>
      <c r="I147" s="18"/>
      <c r="J147" s="18"/>
      <c r="K147" s="18">
        <f aca="true" t="shared" si="39" ref="K147:S147">SUM(K144:K146)</f>
        <v>452</v>
      </c>
      <c r="L147" s="18">
        <f t="shared" si="39"/>
        <v>738</v>
      </c>
      <c r="M147" s="18">
        <f t="shared" si="39"/>
        <v>0</v>
      </c>
      <c r="N147" s="18">
        <f t="shared" si="39"/>
        <v>0</v>
      </c>
      <c r="O147" s="18">
        <f t="shared" si="39"/>
        <v>0</v>
      </c>
      <c r="P147" s="18">
        <f t="shared" si="39"/>
        <v>700</v>
      </c>
      <c r="Q147" s="18">
        <f t="shared" si="39"/>
        <v>38</v>
      </c>
      <c r="R147" s="18">
        <f t="shared" si="39"/>
        <v>0</v>
      </c>
      <c r="S147" s="18">
        <f t="shared" si="39"/>
        <v>0</v>
      </c>
      <c r="T147" s="18"/>
      <c r="U147" s="27"/>
      <c r="V147" s="18"/>
    </row>
    <row r="148" spans="1:22" s="1" customFormat="1" ht="40.5" customHeight="1">
      <c r="A148" s="21">
        <v>85</v>
      </c>
      <c r="B148" s="21" t="s">
        <v>504</v>
      </c>
      <c r="C148" s="35" t="s">
        <v>505</v>
      </c>
      <c r="D148" s="18" t="s">
        <v>52</v>
      </c>
      <c r="E148" s="35" t="s">
        <v>506</v>
      </c>
      <c r="F148" s="18">
        <v>360</v>
      </c>
      <c r="G148" s="18" t="s">
        <v>54</v>
      </c>
      <c r="H148" s="18"/>
      <c r="I148" s="18"/>
      <c r="J148" s="18" t="s">
        <v>507</v>
      </c>
      <c r="K148" s="18"/>
      <c r="L148" s="18">
        <v>300</v>
      </c>
      <c r="M148" s="18"/>
      <c r="N148" s="18"/>
      <c r="O148" s="18"/>
      <c r="P148" s="18">
        <v>300</v>
      </c>
      <c r="Q148" s="18"/>
      <c r="R148" s="18"/>
      <c r="S148" s="18"/>
      <c r="T148" s="18" t="s">
        <v>56</v>
      </c>
      <c r="U148" s="27" t="s">
        <v>39</v>
      </c>
      <c r="V148" s="18"/>
    </row>
    <row r="149" spans="1:22" s="1" customFormat="1" ht="60.75" customHeight="1">
      <c r="A149" s="21"/>
      <c r="B149" s="21"/>
      <c r="C149" s="35" t="s">
        <v>508</v>
      </c>
      <c r="D149" s="18" t="s">
        <v>52</v>
      </c>
      <c r="E149" s="35" t="s">
        <v>506</v>
      </c>
      <c r="F149" s="18">
        <v>280</v>
      </c>
      <c r="G149" s="18" t="s">
        <v>54</v>
      </c>
      <c r="H149" s="18"/>
      <c r="I149" s="18"/>
      <c r="J149" s="18" t="s">
        <v>74</v>
      </c>
      <c r="K149" s="18"/>
      <c r="L149" s="18">
        <v>200</v>
      </c>
      <c r="M149" s="18"/>
      <c r="N149" s="18"/>
      <c r="O149" s="18"/>
      <c r="P149" s="18">
        <v>200</v>
      </c>
      <c r="Q149" s="18"/>
      <c r="R149" s="18"/>
      <c r="S149" s="18"/>
      <c r="T149" s="18" t="s">
        <v>56</v>
      </c>
      <c r="U149" s="27" t="s">
        <v>39</v>
      </c>
      <c r="V149" s="18"/>
    </row>
    <row r="150" spans="1:22" s="1" customFormat="1" ht="39" customHeight="1">
      <c r="A150" s="21"/>
      <c r="B150" s="21"/>
      <c r="C150" s="35" t="s">
        <v>509</v>
      </c>
      <c r="D150" s="18" t="s">
        <v>35</v>
      </c>
      <c r="E150" s="35" t="s">
        <v>506</v>
      </c>
      <c r="F150" s="18">
        <v>200</v>
      </c>
      <c r="G150" s="18" t="s">
        <v>42</v>
      </c>
      <c r="H150" s="18"/>
      <c r="I150" s="18"/>
      <c r="J150" s="18" t="s">
        <v>510</v>
      </c>
      <c r="K150" s="18"/>
      <c r="L150" s="18">
        <v>100</v>
      </c>
      <c r="M150" s="18"/>
      <c r="N150" s="18"/>
      <c r="O150" s="18"/>
      <c r="P150" s="18">
        <v>100</v>
      </c>
      <c r="Q150" s="18"/>
      <c r="R150" s="18"/>
      <c r="S150" s="18"/>
      <c r="T150" s="18" t="s">
        <v>511</v>
      </c>
      <c r="U150" s="27" t="s">
        <v>39</v>
      </c>
      <c r="V150" s="18"/>
    </row>
    <row r="151" spans="1:22" s="1" customFormat="1" ht="15.75">
      <c r="A151" s="21"/>
      <c r="B151" s="21"/>
      <c r="C151" s="19" t="s">
        <v>87</v>
      </c>
      <c r="D151" s="18"/>
      <c r="E151" s="35"/>
      <c r="F151" s="18">
        <f>SUM(F148:F150)</f>
        <v>840</v>
      </c>
      <c r="G151" s="18"/>
      <c r="H151" s="18"/>
      <c r="I151" s="18"/>
      <c r="J151" s="18"/>
      <c r="K151" s="18">
        <f aca="true" t="shared" si="40" ref="K151:S151">SUM(K148:K150)</f>
        <v>0</v>
      </c>
      <c r="L151" s="18">
        <f t="shared" si="40"/>
        <v>600</v>
      </c>
      <c r="M151" s="18">
        <f t="shared" si="40"/>
        <v>0</v>
      </c>
      <c r="N151" s="18">
        <f t="shared" si="40"/>
        <v>0</v>
      </c>
      <c r="O151" s="18">
        <f t="shared" si="40"/>
        <v>0</v>
      </c>
      <c r="P151" s="18">
        <f t="shared" si="40"/>
        <v>600</v>
      </c>
      <c r="Q151" s="18">
        <f t="shared" si="40"/>
        <v>0</v>
      </c>
      <c r="R151" s="18">
        <f t="shared" si="40"/>
        <v>0</v>
      </c>
      <c r="S151" s="18">
        <f t="shared" si="40"/>
        <v>0</v>
      </c>
      <c r="T151" s="18"/>
      <c r="U151" s="27"/>
      <c r="V151" s="18"/>
    </row>
    <row r="152" spans="1:22" s="1" customFormat="1" ht="36">
      <c r="A152" s="21">
        <v>86</v>
      </c>
      <c r="B152" s="18" t="s">
        <v>512</v>
      </c>
      <c r="C152" s="19" t="s">
        <v>513</v>
      </c>
      <c r="D152" s="18" t="s">
        <v>35</v>
      </c>
      <c r="E152" s="35" t="s">
        <v>514</v>
      </c>
      <c r="F152" s="18">
        <v>3600</v>
      </c>
      <c r="G152" s="18" t="s">
        <v>42</v>
      </c>
      <c r="H152" s="18"/>
      <c r="I152" s="18"/>
      <c r="J152" s="18" t="s">
        <v>158</v>
      </c>
      <c r="K152" s="18">
        <v>0</v>
      </c>
      <c r="L152" s="47">
        <v>1000</v>
      </c>
      <c r="M152" s="47"/>
      <c r="N152" s="47">
        <v>1000</v>
      </c>
      <c r="O152" s="18"/>
      <c r="P152" s="18"/>
      <c r="Q152" s="18"/>
      <c r="R152" s="18"/>
      <c r="S152" s="18"/>
      <c r="T152" s="18" t="s">
        <v>515</v>
      </c>
      <c r="U152" s="27" t="s">
        <v>176</v>
      </c>
      <c r="V152" s="18" t="s">
        <v>516</v>
      </c>
    </row>
    <row r="153" spans="1:22" s="1" customFormat="1" ht="27.75" customHeight="1">
      <c r="A153" s="21"/>
      <c r="B153" s="18"/>
      <c r="C153" s="19" t="s">
        <v>517</v>
      </c>
      <c r="D153" s="18" t="s">
        <v>35</v>
      </c>
      <c r="E153" s="35" t="s">
        <v>518</v>
      </c>
      <c r="F153" s="18">
        <v>9000</v>
      </c>
      <c r="G153" s="18" t="s">
        <v>42</v>
      </c>
      <c r="H153" s="18"/>
      <c r="I153" s="18"/>
      <c r="J153" s="18" t="s">
        <v>158</v>
      </c>
      <c r="K153" s="18">
        <v>0</v>
      </c>
      <c r="L153" s="47">
        <v>2000</v>
      </c>
      <c r="M153" s="47"/>
      <c r="N153" s="47">
        <v>2000</v>
      </c>
      <c r="O153" s="18"/>
      <c r="P153" s="18"/>
      <c r="Q153" s="18"/>
      <c r="R153" s="18"/>
      <c r="S153" s="18"/>
      <c r="T153" s="18" t="s">
        <v>70</v>
      </c>
      <c r="U153" s="27" t="s">
        <v>176</v>
      </c>
      <c r="V153" s="18" t="s">
        <v>516</v>
      </c>
    </row>
    <row r="154" spans="1:22" s="1" customFormat="1" ht="15.75">
      <c r="A154" s="21"/>
      <c r="B154" s="18"/>
      <c r="C154" s="29" t="s">
        <v>87</v>
      </c>
      <c r="D154" s="16"/>
      <c r="E154" s="39"/>
      <c r="F154" s="16">
        <f>SUM(F152:F153)</f>
        <v>12600</v>
      </c>
      <c r="G154" s="16"/>
      <c r="H154" s="16"/>
      <c r="I154" s="16"/>
      <c r="J154" s="16"/>
      <c r="K154" s="16">
        <f aca="true" t="shared" si="41" ref="K154:S154">SUM(K152:K153)</f>
        <v>0</v>
      </c>
      <c r="L154" s="16">
        <f t="shared" si="41"/>
        <v>3000</v>
      </c>
      <c r="M154" s="16">
        <f t="shared" si="41"/>
        <v>0</v>
      </c>
      <c r="N154" s="16">
        <f t="shared" si="41"/>
        <v>3000</v>
      </c>
      <c r="O154" s="16">
        <f t="shared" si="41"/>
        <v>0</v>
      </c>
      <c r="P154" s="16">
        <f t="shared" si="41"/>
        <v>0</v>
      </c>
      <c r="Q154" s="16">
        <f t="shared" si="41"/>
        <v>0</v>
      </c>
      <c r="R154" s="16">
        <f t="shared" si="41"/>
        <v>0</v>
      </c>
      <c r="S154" s="16">
        <f t="shared" si="41"/>
        <v>0</v>
      </c>
      <c r="T154" s="16"/>
      <c r="U154" s="27"/>
      <c r="V154" s="18"/>
    </row>
    <row r="155" spans="1:22" s="3" customFormat="1" ht="31.5" customHeight="1">
      <c r="A155" s="21">
        <v>87</v>
      </c>
      <c r="B155" s="30" t="s">
        <v>519</v>
      </c>
      <c r="C155" s="30"/>
      <c r="D155" s="18" t="s">
        <v>35</v>
      </c>
      <c r="E155" s="35" t="s">
        <v>520</v>
      </c>
      <c r="F155" s="18">
        <v>400</v>
      </c>
      <c r="G155" s="18" t="s">
        <v>37</v>
      </c>
      <c r="H155" s="18"/>
      <c r="I155" s="18"/>
      <c r="J155" s="18"/>
      <c r="K155" s="18"/>
      <c r="L155" s="18">
        <v>400</v>
      </c>
      <c r="M155" s="18"/>
      <c r="N155" s="18"/>
      <c r="O155" s="18"/>
      <c r="P155" s="18">
        <v>400</v>
      </c>
      <c r="Q155" s="18"/>
      <c r="R155" s="18"/>
      <c r="S155" s="70"/>
      <c r="T155" s="18" t="s">
        <v>38</v>
      </c>
      <c r="U155" s="27" t="s">
        <v>521</v>
      </c>
      <c r="V155" s="18"/>
    </row>
    <row r="156" spans="1:22" s="1" customFormat="1" ht="31.5" customHeight="1">
      <c r="A156" s="21">
        <v>88</v>
      </c>
      <c r="B156" s="30" t="s">
        <v>522</v>
      </c>
      <c r="C156" s="30"/>
      <c r="D156" s="16" t="s">
        <v>35</v>
      </c>
      <c r="E156" s="39" t="s">
        <v>523</v>
      </c>
      <c r="F156" s="16">
        <v>200</v>
      </c>
      <c r="G156" s="16" t="s">
        <v>37</v>
      </c>
      <c r="H156" s="16"/>
      <c r="I156" s="16"/>
      <c r="J156" s="16"/>
      <c r="K156" s="16"/>
      <c r="L156" s="16">
        <v>200</v>
      </c>
      <c r="M156" s="16"/>
      <c r="N156" s="16"/>
      <c r="O156" s="16"/>
      <c r="P156" s="16">
        <v>200</v>
      </c>
      <c r="Q156" s="16"/>
      <c r="R156" s="16"/>
      <c r="S156" s="16"/>
      <c r="T156" s="16" t="s">
        <v>38</v>
      </c>
      <c r="U156" s="27" t="s">
        <v>524</v>
      </c>
      <c r="V156" s="18"/>
    </row>
    <row r="157" spans="1:22" s="1" customFormat="1" ht="15.75">
      <c r="A157" s="15" t="s">
        <v>525</v>
      </c>
      <c r="B157" s="12" t="s">
        <v>526</v>
      </c>
      <c r="C157" s="12"/>
      <c r="D157" s="25"/>
      <c r="E157" s="40"/>
      <c r="F157" s="42">
        <f>SUM(F158:F163)</f>
        <v>83085</v>
      </c>
      <c r="G157" s="42"/>
      <c r="H157" s="42">
        <f aca="true" t="shared" si="42" ref="G157:S157">SUM(H158:H163)</f>
        <v>0</v>
      </c>
      <c r="I157" s="42">
        <f t="shared" si="42"/>
        <v>0</v>
      </c>
      <c r="J157" s="42"/>
      <c r="K157" s="42">
        <f t="shared" si="42"/>
        <v>53199</v>
      </c>
      <c r="L157" s="42">
        <f t="shared" si="42"/>
        <v>11348</v>
      </c>
      <c r="M157" s="42">
        <f t="shared" si="42"/>
        <v>0</v>
      </c>
      <c r="N157" s="42">
        <f t="shared" si="42"/>
        <v>5050</v>
      </c>
      <c r="O157" s="42">
        <f t="shared" si="42"/>
        <v>0</v>
      </c>
      <c r="P157" s="42">
        <f t="shared" si="42"/>
        <v>3000</v>
      </c>
      <c r="Q157" s="42">
        <f t="shared" si="42"/>
        <v>3298</v>
      </c>
      <c r="R157" s="42">
        <f t="shared" si="42"/>
        <v>0</v>
      </c>
      <c r="S157" s="42">
        <f t="shared" si="42"/>
        <v>0</v>
      </c>
      <c r="T157" s="27"/>
      <c r="U157" s="27"/>
      <c r="V157" s="18"/>
    </row>
    <row r="158" spans="1:22" s="1" customFormat="1" ht="60">
      <c r="A158" s="18">
        <v>1</v>
      </c>
      <c r="B158" s="19" t="s">
        <v>527</v>
      </c>
      <c r="C158" s="19"/>
      <c r="D158" s="18" t="s">
        <v>524</v>
      </c>
      <c r="E158" s="40" t="s">
        <v>528</v>
      </c>
      <c r="F158" s="25">
        <v>3950</v>
      </c>
      <c r="G158" s="25" t="s">
        <v>529</v>
      </c>
      <c r="H158" s="25"/>
      <c r="I158" s="25"/>
      <c r="J158" s="18" t="s">
        <v>56</v>
      </c>
      <c r="K158" s="25">
        <v>2987</v>
      </c>
      <c r="L158" s="25">
        <v>937</v>
      </c>
      <c r="M158" s="25"/>
      <c r="N158" s="25">
        <v>600</v>
      </c>
      <c r="O158" s="25"/>
      <c r="P158" s="25"/>
      <c r="Q158" s="25">
        <v>337</v>
      </c>
      <c r="R158" s="25"/>
      <c r="S158" s="25"/>
      <c r="T158" s="27"/>
      <c r="U158" s="18" t="s">
        <v>419</v>
      </c>
      <c r="V158" s="18"/>
    </row>
    <row r="159" spans="1:22" s="1" customFormat="1" ht="48">
      <c r="A159" s="18">
        <v>2</v>
      </c>
      <c r="B159" s="19" t="s">
        <v>530</v>
      </c>
      <c r="C159" s="19"/>
      <c r="D159" s="18" t="s">
        <v>524</v>
      </c>
      <c r="E159" s="35" t="s">
        <v>531</v>
      </c>
      <c r="F159" s="18">
        <v>16770</v>
      </c>
      <c r="G159" s="25" t="s">
        <v>532</v>
      </c>
      <c r="H159" s="18"/>
      <c r="I159" s="18"/>
      <c r="J159" s="18" t="s">
        <v>56</v>
      </c>
      <c r="K159" s="18">
        <v>13100</v>
      </c>
      <c r="L159" s="18">
        <v>800</v>
      </c>
      <c r="M159" s="18"/>
      <c r="N159" s="18">
        <v>800</v>
      </c>
      <c r="O159" s="18"/>
      <c r="P159" s="18"/>
      <c r="Q159" s="18"/>
      <c r="R159" s="18"/>
      <c r="S159" s="18"/>
      <c r="T159" s="27"/>
      <c r="U159" s="18" t="s">
        <v>419</v>
      </c>
      <c r="V159" s="18"/>
    </row>
    <row r="160" spans="1:22" s="3" customFormat="1" ht="43.5" customHeight="1">
      <c r="A160" s="18">
        <v>3</v>
      </c>
      <c r="B160" s="19" t="s">
        <v>533</v>
      </c>
      <c r="C160" s="19"/>
      <c r="D160" s="18" t="s">
        <v>524</v>
      </c>
      <c r="E160" s="35" t="s">
        <v>534</v>
      </c>
      <c r="F160" s="18">
        <v>51584</v>
      </c>
      <c r="G160" s="18" t="s">
        <v>535</v>
      </c>
      <c r="H160" s="18"/>
      <c r="I160" s="18"/>
      <c r="J160" s="18" t="s">
        <v>56</v>
      </c>
      <c r="K160" s="18">
        <v>31074</v>
      </c>
      <c r="L160" s="18">
        <v>5847</v>
      </c>
      <c r="M160" s="18"/>
      <c r="N160" s="18">
        <v>3000</v>
      </c>
      <c r="O160" s="18"/>
      <c r="P160" s="18"/>
      <c r="Q160" s="18">
        <v>2847</v>
      </c>
      <c r="R160" s="18"/>
      <c r="S160" s="18"/>
      <c r="T160" s="18" t="s">
        <v>536</v>
      </c>
      <c r="U160" s="18" t="s">
        <v>280</v>
      </c>
      <c r="V160" s="18"/>
    </row>
    <row r="161" spans="1:22" s="1" customFormat="1" ht="48">
      <c r="A161" s="18">
        <v>4</v>
      </c>
      <c r="B161" s="19" t="s">
        <v>537</v>
      </c>
      <c r="C161" s="19"/>
      <c r="D161" s="18" t="s">
        <v>524</v>
      </c>
      <c r="E161" s="35" t="s">
        <v>538</v>
      </c>
      <c r="F161" s="18">
        <v>2000</v>
      </c>
      <c r="G161" s="18" t="s">
        <v>54</v>
      </c>
      <c r="H161" s="18"/>
      <c r="I161" s="18"/>
      <c r="J161" s="18" t="s">
        <v>56</v>
      </c>
      <c r="K161" s="18">
        <v>1063</v>
      </c>
      <c r="L161" s="18">
        <v>364</v>
      </c>
      <c r="M161" s="18"/>
      <c r="N161" s="18">
        <v>250</v>
      </c>
      <c r="O161" s="18"/>
      <c r="P161" s="18"/>
      <c r="Q161" s="18">
        <v>114</v>
      </c>
      <c r="R161" s="18"/>
      <c r="S161" s="18"/>
      <c r="T161" s="18" t="s">
        <v>536</v>
      </c>
      <c r="U161" s="18" t="s">
        <v>280</v>
      </c>
      <c r="V161" s="18" t="s">
        <v>539</v>
      </c>
    </row>
    <row r="162" spans="1:22" s="3" customFormat="1" ht="52.5" customHeight="1">
      <c r="A162" s="18">
        <v>5</v>
      </c>
      <c r="B162" s="30" t="s">
        <v>540</v>
      </c>
      <c r="C162" s="30"/>
      <c r="D162" s="27" t="s">
        <v>524</v>
      </c>
      <c r="E162" s="35" t="s">
        <v>541</v>
      </c>
      <c r="F162" s="47">
        <v>5781</v>
      </c>
      <c r="G162" s="18" t="s">
        <v>542</v>
      </c>
      <c r="H162" s="47"/>
      <c r="I162" s="47"/>
      <c r="J162" s="47" t="s">
        <v>56</v>
      </c>
      <c r="K162" s="47">
        <v>4975</v>
      </c>
      <c r="L162" s="47">
        <v>400</v>
      </c>
      <c r="M162" s="47"/>
      <c r="N162" s="47">
        <v>400</v>
      </c>
      <c r="O162" s="47"/>
      <c r="P162" s="47"/>
      <c r="Q162" s="47"/>
      <c r="R162" s="47"/>
      <c r="S162" s="47"/>
      <c r="T162" s="47" t="s">
        <v>543</v>
      </c>
      <c r="U162" s="47" t="s">
        <v>544</v>
      </c>
      <c r="V162" s="71"/>
    </row>
    <row r="163" spans="1:22" s="1" customFormat="1" ht="48.75" customHeight="1">
      <c r="A163" s="18">
        <v>6</v>
      </c>
      <c r="B163" s="30" t="s">
        <v>545</v>
      </c>
      <c r="C163" s="30"/>
      <c r="D163" s="66" t="s">
        <v>524</v>
      </c>
      <c r="E163" s="67" t="s">
        <v>546</v>
      </c>
      <c r="F163" s="68">
        <v>3000</v>
      </c>
      <c r="G163" s="67" t="s">
        <v>37</v>
      </c>
      <c r="H163" s="69"/>
      <c r="I163" s="69"/>
      <c r="J163" s="69"/>
      <c r="K163" s="68"/>
      <c r="L163" s="68">
        <v>3000</v>
      </c>
      <c r="M163" s="69"/>
      <c r="N163" s="69"/>
      <c r="O163" s="69"/>
      <c r="P163" s="68">
        <v>3000</v>
      </c>
      <c r="Q163" s="69"/>
      <c r="R163" s="69"/>
      <c r="S163" s="69"/>
      <c r="T163" s="69"/>
      <c r="U163" s="66" t="s">
        <v>524</v>
      </c>
      <c r="V163" s="72"/>
    </row>
    <row r="164" s="4" customFormat="1" ht="10.5"/>
  </sheetData>
  <sheetProtection/>
  <mergeCells count="151">
    <mergeCell ref="A1:D1"/>
    <mergeCell ref="A2:V2"/>
    <mergeCell ref="B3:E3"/>
    <mergeCell ref="T3:V3"/>
    <mergeCell ref="H4:I4"/>
    <mergeCell ref="L4:T4"/>
    <mergeCell ref="M5:S5"/>
    <mergeCell ref="N6:P6"/>
    <mergeCell ref="B8:C8"/>
    <mergeCell ref="B9:C9"/>
    <mergeCell ref="B10:C10"/>
    <mergeCell ref="A11:C11"/>
    <mergeCell ref="B12:C12"/>
    <mergeCell ref="B13:C13"/>
    <mergeCell ref="B14:C14"/>
    <mergeCell ref="B15:C15"/>
    <mergeCell ref="A16:C16"/>
    <mergeCell ref="B17:C17"/>
    <mergeCell ref="B18:C18"/>
    <mergeCell ref="B19:C19"/>
    <mergeCell ref="B27:C27"/>
    <mergeCell ref="B28:C28"/>
    <mergeCell ref="B29:C29"/>
    <mergeCell ref="B30:C30"/>
    <mergeCell ref="A31:C31"/>
    <mergeCell ref="B32:C32"/>
    <mergeCell ref="B33:C33"/>
    <mergeCell ref="B34:C34"/>
    <mergeCell ref="B35:C35"/>
    <mergeCell ref="B36:C36"/>
    <mergeCell ref="A37:C37"/>
    <mergeCell ref="B47:C47"/>
    <mergeCell ref="B48:C48"/>
    <mergeCell ref="A49:C49"/>
    <mergeCell ref="B50:C50"/>
    <mergeCell ref="B51:C51"/>
    <mergeCell ref="B52:C52"/>
    <mergeCell ref="B53:C53"/>
    <mergeCell ref="A54:C54"/>
    <mergeCell ref="B55:C55"/>
    <mergeCell ref="B59:C59"/>
    <mergeCell ref="B60:C60"/>
    <mergeCell ref="B69:C69"/>
    <mergeCell ref="B70:C70"/>
    <mergeCell ref="A71:C71"/>
    <mergeCell ref="B72:C72"/>
    <mergeCell ref="B73:C73"/>
    <mergeCell ref="B74:C74"/>
    <mergeCell ref="B75:C75"/>
    <mergeCell ref="B76:C76"/>
    <mergeCell ref="B77:C77"/>
    <mergeCell ref="B78:C78"/>
    <mergeCell ref="B79:C79"/>
    <mergeCell ref="B80:C80"/>
    <mergeCell ref="B81:C81"/>
    <mergeCell ref="A82:C82"/>
    <mergeCell ref="B83:C83"/>
    <mergeCell ref="A84:C84"/>
    <mergeCell ref="B85:C85"/>
    <mergeCell ref="B86:C86"/>
    <mergeCell ref="B104:C104"/>
    <mergeCell ref="B105:C105"/>
    <mergeCell ref="B106:C106"/>
    <mergeCell ref="B107:C107"/>
    <mergeCell ref="B108:C108"/>
    <mergeCell ref="B109:C109"/>
    <mergeCell ref="B114:C114"/>
    <mergeCell ref="B115:C115"/>
    <mergeCell ref="B116:C116"/>
    <mergeCell ref="B117:C117"/>
    <mergeCell ref="B118:C118"/>
    <mergeCell ref="B119:C119"/>
    <mergeCell ref="A120:C120"/>
    <mergeCell ref="B121:C121"/>
    <mergeCell ref="B122:C122"/>
    <mergeCell ref="B123:C123"/>
    <mergeCell ref="B124:C124"/>
    <mergeCell ref="B125:C125"/>
    <mergeCell ref="A126:C126"/>
    <mergeCell ref="B127:C127"/>
    <mergeCell ref="B128:C128"/>
    <mergeCell ref="B129:C129"/>
    <mergeCell ref="A130:C130"/>
    <mergeCell ref="B131:C131"/>
    <mergeCell ref="B132:C132"/>
    <mergeCell ref="B133:C133"/>
    <mergeCell ref="B134:C134"/>
    <mergeCell ref="A135:C135"/>
    <mergeCell ref="B136:C136"/>
    <mergeCell ref="B137:C137"/>
    <mergeCell ref="B138:C138"/>
    <mergeCell ref="B139:C139"/>
    <mergeCell ref="B140:C140"/>
    <mergeCell ref="B141:C141"/>
    <mergeCell ref="B142:C142"/>
    <mergeCell ref="B143:C143"/>
    <mergeCell ref="B155:C155"/>
    <mergeCell ref="B156:C156"/>
    <mergeCell ref="B157:C157"/>
    <mergeCell ref="B158:C158"/>
    <mergeCell ref="B159:C159"/>
    <mergeCell ref="B160:C160"/>
    <mergeCell ref="B161:C161"/>
    <mergeCell ref="B162:C162"/>
    <mergeCell ref="B163:C163"/>
    <mergeCell ref="A4:A7"/>
    <mergeCell ref="A21:A22"/>
    <mergeCell ref="A23:A26"/>
    <mergeCell ref="A38:A41"/>
    <mergeCell ref="A42:A44"/>
    <mergeCell ref="A45:A46"/>
    <mergeCell ref="A57:A58"/>
    <mergeCell ref="A87:A96"/>
    <mergeCell ref="A97:A103"/>
    <mergeCell ref="A110:A113"/>
    <mergeCell ref="A144:A145"/>
    <mergeCell ref="A146:A147"/>
    <mergeCell ref="A148:A151"/>
    <mergeCell ref="A152:A154"/>
    <mergeCell ref="B21:B22"/>
    <mergeCell ref="B23:B26"/>
    <mergeCell ref="B38:B41"/>
    <mergeCell ref="B42:B44"/>
    <mergeCell ref="B45:B46"/>
    <mergeCell ref="B57:B58"/>
    <mergeCell ref="B61:B64"/>
    <mergeCell ref="B65:B68"/>
    <mergeCell ref="B87:B96"/>
    <mergeCell ref="B97:B103"/>
    <mergeCell ref="B110:B113"/>
    <mergeCell ref="B144:B145"/>
    <mergeCell ref="B146:B147"/>
    <mergeCell ref="B148:B151"/>
    <mergeCell ref="B152:B154"/>
    <mergeCell ref="D4:D7"/>
    <mergeCell ref="E4:E7"/>
    <mergeCell ref="F4:F7"/>
    <mergeCell ref="G4:G7"/>
    <mergeCell ref="H5:H7"/>
    <mergeCell ref="I5:I7"/>
    <mergeCell ref="J4:J7"/>
    <mergeCell ref="K4:K7"/>
    <mergeCell ref="L5:L7"/>
    <mergeCell ref="M6:M7"/>
    <mergeCell ref="Q6:Q7"/>
    <mergeCell ref="R6:R7"/>
    <mergeCell ref="S6:S7"/>
    <mergeCell ref="T5:T7"/>
    <mergeCell ref="U4:U7"/>
    <mergeCell ref="V4:V7"/>
    <mergeCell ref="B4:C7"/>
  </mergeCells>
  <printOptions horizontalCentered="1"/>
  <pageMargins left="0.7868055555555555" right="0.5902777777777778" top="0.7868055555555555" bottom="0.7868055555555555" header="0.5" footer="0.5118055555555555"/>
  <pageSetup firstPageNumber="1" useFirstPageNumber="1" fitToHeight="0" fitToWidth="1" horizontalDpi="600" verticalDpi="600" orientation="landscape" paperSize="9" scale="74"/>
  <headerFooter differentOddEven="1">
    <oddFooter xml:space="preserve">&amp;R— &amp;P — </oddFooter>
    <evenFooter>&amp;L — &amp;P —</even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李苏宁</cp:lastModifiedBy>
  <cp:lastPrinted>2016-09-07T07:03:27Z</cp:lastPrinted>
  <dcterms:created xsi:type="dcterms:W3CDTF">2015-11-08T03:05:47Z</dcterms:created>
  <dcterms:modified xsi:type="dcterms:W3CDTF">2023-04-12T14:54:17Z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I">
    <vt:lpwstr>99C341F8339641A4A170A18A7CFF07BD</vt:lpwstr>
  </property>
  <property fmtid="{D5CDD505-2E9C-101B-9397-08002B2CF9AE}" pid="4" name="KSOReadingLayo">
    <vt:bool>false</vt:bool>
  </property>
  <property fmtid="{D5CDD505-2E9C-101B-9397-08002B2CF9AE}" pid="5" name="퀀_generated_2.-2147483648">
    <vt:i4>2052</vt:i4>
  </property>
</Properties>
</file>